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A3CE37BF-9B80-4660-AD3C-950B8D16035B}" xr6:coauthVersionLast="47" xr6:coauthVersionMax="47" xr10:uidLastSave="{00000000-0000-0000-0000-000000000000}"/>
  <bookViews>
    <workbookView xWindow="-110" yWindow="-110" windowWidth="19420" windowHeight="10420" firstSheet="7" activeTab="7" xr2:uid="{7EC9B69B-BD36-4D60-B55F-35F41D639EF9}"/>
  </bookViews>
  <sheets>
    <sheet name="piemērs" sheetId="5" state="hidden" r:id="rId1"/>
    <sheet name="marts_pirm" sheetId="13" state="hidden" r:id="rId2"/>
    <sheet name="marts_koriģetais" sheetId="9" state="hidden" r:id="rId3"/>
    <sheet name="marts" sheetId="2" state="hidden" r:id="rId4"/>
    <sheet name="aprīlis" sheetId="6" state="hidden" r:id="rId5"/>
    <sheet name="maijs" sheetId="7" state="hidden" r:id="rId6"/>
    <sheet name="jūnijs" sheetId="12" state="hidden" r:id="rId7"/>
    <sheet name="jūlijs_prec" sheetId="14" r:id="rId8"/>
    <sheet name="augusts" sheetId="15" r:id="rId9"/>
    <sheet name="septembris" sheetId="16" r:id="rId10"/>
    <sheet name="oktobris" sheetId="17" r:id="rId11"/>
    <sheet name="novembris" sheetId="18" r:id="rId12"/>
    <sheet name="decembris" sheetId="19" r:id="rId13"/>
    <sheet name="PIVOT_atskaite" sheetId="11" r:id="rId14"/>
    <sheet name="PIVOT" sheetId="10" r:id="rId15"/>
  </sheets>
  <definedNames>
    <definedName name="_palopasteviewstyle" hidden="1">"White"</definedName>
  </definedNames>
  <calcPr calcId="181029"/>
  <pivotCaches>
    <pivotCache cacheId="3" r:id="rId1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19" l="1"/>
  <c r="F29" i="19"/>
  <c r="E29" i="19"/>
  <c r="D29" i="19"/>
  <c r="G14" i="19"/>
  <c r="F14" i="19"/>
  <c r="E14" i="19"/>
  <c r="D14" i="19"/>
  <c r="G10" i="19"/>
  <c r="G3" i="19" s="1"/>
  <c r="F10" i="19"/>
  <c r="F3" i="19" s="1"/>
  <c r="E10" i="19"/>
  <c r="D10" i="19"/>
  <c r="D3" i="19" s="1"/>
  <c r="G6" i="19"/>
  <c r="F6" i="19"/>
  <c r="E6" i="19"/>
  <c r="E3" i="19"/>
  <c r="G29" i="18" l="1"/>
  <c r="F29" i="18"/>
  <c r="E29" i="18"/>
  <c r="D29" i="18"/>
  <c r="G14" i="18"/>
  <c r="F14" i="18"/>
  <c r="E14" i="18"/>
  <c r="D14" i="18"/>
  <c r="G10" i="18"/>
  <c r="F10" i="18"/>
  <c r="F3" i="18" s="1"/>
  <c r="E10" i="18"/>
  <c r="E3" i="18" s="1"/>
  <c r="D10" i="18"/>
  <c r="D3" i="18" s="1"/>
  <c r="G6" i="18"/>
  <c r="F6" i="18"/>
  <c r="E6" i="18"/>
  <c r="G3" i="18"/>
  <c r="G29" i="17" l="1"/>
  <c r="F29" i="17"/>
  <c r="E29" i="17"/>
  <c r="D29" i="17"/>
  <c r="D23" i="17"/>
  <c r="G14" i="17"/>
  <c r="F14" i="17"/>
  <c r="E14" i="17"/>
  <c r="D14" i="17"/>
  <c r="G10" i="17"/>
  <c r="F10" i="17"/>
  <c r="E10" i="17"/>
  <c r="E3" i="17" s="1"/>
  <c r="D9" i="17"/>
  <c r="D10" i="17" s="1"/>
  <c r="D3" i="17" s="1"/>
  <c r="G6" i="17"/>
  <c r="F6" i="17"/>
  <c r="E6" i="17"/>
  <c r="D6" i="17"/>
  <c r="G3" i="17"/>
  <c r="F3" i="17"/>
  <c r="G29" i="16" l="1"/>
  <c r="F29" i="16"/>
  <c r="E29" i="16"/>
  <c r="D29" i="16"/>
  <c r="G14" i="16"/>
  <c r="F14" i="16"/>
  <c r="E14" i="16"/>
  <c r="D14" i="16"/>
  <c r="G10" i="16"/>
  <c r="F10" i="16"/>
  <c r="E10" i="16"/>
  <c r="D10" i="16"/>
  <c r="G6" i="16"/>
  <c r="F6" i="16"/>
  <c r="E6" i="16"/>
  <c r="D6" i="16"/>
  <c r="G3" i="16"/>
  <c r="F3" i="16"/>
  <c r="E3" i="16"/>
  <c r="D3" i="16"/>
  <c r="G29" i="15" l="1"/>
  <c r="F29" i="15"/>
  <c r="E29" i="15"/>
  <c r="D29" i="15"/>
  <c r="G14" i="15"/>
  <c r="F14" i="15"/>
  <c r="E14" i="15"/>
  <c r="D14" i="15"/>
  <c r="G10" i="15"/>
  <c r="F10" i="15"/>
  <c r="F3" i="15" s="1"/>
  <c r="E10" i="15"/>
  <c r="D10" i="15"/>
  <c r="G6" i="15"/>
  <c r="F6" i="15"/>
  <c r="E6" i="15"/>
  <c r="D6" i="15"/>
  <c r="G3" i="15"/>
  <c r="E3" i="15"/>
  <c r="D3" i="15"/>
  <c r="G29" i="14" l="1"/>
  <c r="F29" i="14"/>
  <c r="E29" i="14"/>
  <c r="D29" i="14"/>
  <c r="G14" i="14"/>
  <c r="F14" i="14"/>
  <c r="E14" i="14"/>
  <c r="D14" i="14"/>
  <c r="G10" i="14"/>
  <c r="F10" i="14"/>
  <c r="E10" i="14"/>
  <c r="D10" i="14"/>
  <c r="G6" i="14"/>
  <c r="F6" i="14"/>
  <c r="E6" i="14"/>
  <c r="D6" i="14"/>
  <c r="G3" i="14"/>
  <c r="F3" i="14"/>
  <c r="E3" i="14"/>
  <c r="D3" i="14"/>
  <c r="G29" i="13" l="1"/>
  <c r="F29" i="13"/>
  <c r="E29" i="13"/>
  <c r="D29" i="13"/>
  <c r="D21" i="13"/>
  <c r="D16" i="13"/>
  <c r="G14" i="13"/>
  <c r="F14" i="13"/>
  <c r="E14" i="13"/>
  <c r="D14" i="13"/>
  <c r="D12" i="13"/>
  <c r="G10" i="13"/>
  <c r="G3" i="13" s="1"/>
  <c r="F10" i="13"/>
  <c r="E10" i="13"/>
  <c r="D10" i="13"/>
  <c r="D8" i="13"/>
  <c r="G6" i="13"/>
  <c r="F6" i="13"/>
  <c r="E6" i="13"/>
  <c r="D6" i="13"/>
  <c r="F3" i="13"/>
  <c r="E3" i="13"/>
  <c r="D3" i="13"/>
  <c r="G29" i="12" l="1"/>
  <c r="F29" i="12"/>
  <c r="E29" i="12"/>
  <c r="D29" i="12"/>
  <c r="G14" i="12"/>
  <c r="F14" i="12"/>
  <c r="E14" i="12"/>
  <c r="D14" i="12"/>
  <c r="G10" i="12"/>
  <c r="F10" i="12"/>
  <c r="E10" i="12"/>
  <c r="D10" i="12"/>
  <c r="G6" i="12"/>
  <c r="F6" i="12"/>
  <c r="E6" i="12"/>
  <c r="D6" i="12"/>
  <c r="G3" i="12"/>
  <c r="F3" i="12"/>
  <c r="E3" i="12"/>
  <c r="D3" i="12"/>
  <c r="I6" i="6" l="1"/>
  <c r="I10" i="6"/>
  <c r="G29" i="9" l="1"/>
  <c r="F29" i="9"/>
  <c r="E29" i="9"/>
  <c r="D29" i="9"/>
  <c r="D21" i="9"/>
  <c r="D16" i="9"/>
  <c r="G14" i="9"/>
  <c r="F14" i="9"/>
  <c r="E14" i="9"/>
  <c r="D14" i="9"/>
  <c r="D12" i="9"/>
  <c r="I10" i="9" s="1"/>
  <c r="J10" i="9" s="1"/>
  <c r="G10" i="9"/>
  <c r="G3" i="9" s="1"/>
  <c r="F10" i="9"/>
  <c r="E10" i="9"/>
  <c r="D10" i="9"/>
  <c r="D8" i="9"/>
  <c r="G6" i="9"/>
  <c r="F6" i="9"/>
  <c r="E6" i="9"/>
  <c r="F3" i="9"/>
  <c r="E3" i="9"/>
  <c r="D3" i="9" l="1"/>
  <c r="I31" i="9"/>
  <c r="D6" i="9"/>
  <c r="H6" i="9"/>
  <c r="I6" i="9" s="1"/>
  <c r="D8" i="2"/>
  <c r="G29" i="7"/>
  <c r="F29" i="7"/>
  <c r="E29" i="7"/>
  <c r="D29" i="7"/>
  <c r="G14" i="7"/>
  <c r="F14" i="7"/>
  <c r="E14" i="7"/>
  <c r="D14" i="7"/>
  <c r="G10" i="7"/>
  <c r="F10" i="7"/>
  <c r="E10" i="7"/>
  <c r="D10" i="7"/>
  <c r="I31" i="7" s="1"/>
  <c r="G6" i="7"/>
  <c r="F6" i="7"/>
  <c r="E6" i="7"/>
  <c r="D6" i="7"/>
  <c r="G3" i="7"/>
  <c r="F3" i="7"/>
  <c r="E3" i="7"/>
  <c r="D3" i="7"/>
  <c r="G29" i="6" l="1"/>
  <c r="F29" i="6"/>
  <c r="E29" i="6"/>
  <c r="D29" i="6"/>
  <c r="G14" i="6"/>
  <c r="F14" i="6"/>
  <c r="E14" i="6"/>
  <c r="D14" i="6"/>
  <c r="G10" i="6"/>
  <c r="F10" i="6"/>
  <c r="E10" i="6"/>
  <c r="D10" i="6"/>
  <c r="I31" i="6" s="1"/>
  <c r="G6" i="6"/>
  <c r="F6" i="6"/>
  <c r="E6" i="6"/>
  <c r="D6" i="6"/>
  <c r="G3" i="6"/>
  <c r="F3" i="6"/>
  <c r="E3" i="6"/>
  <c r="D3" i="6"/>
  <c r="H30" i="6" l="1"/>
  <c r="H33" i="7"/>
  <c r="H33" i="9"/>
  <c r="H31" i="7"/>
  <c r="H10" i="7"/>
  <c r="H32" i="12"/>
  <c r="H31" i="6"/>
  <c r="H10" i="6"/>
  <c r="H10" i="12"/>
  <c r="H31" i="12"/>
  <c r="H30" i="12"/>
  <c r="H13" i="9"/>
  <c r="H31" i="9"/>
  <c r="H10" i="9"/>
  <c r="H32" i="7"/>
  <c r="H13" i="12"/>
  <c r="H32" i="6"/>
  <c r="H33" i="12"/>
  <c r="H13" i="6"/>
  <c r="H30" i="7"/>
  <c r="H33" i="6"/>
  <c r="H13" i="7"/>
  <c r="H32" i="9"/>
  <c r="H30" i="9"/>
  <c r="D12" i="2"/>
  <c r="D10" i="2" s="1"/>
  <c r="D3" i="2" s="1"/>
  <c r="D21" i="2"/>
  <c r="D16" i="2"/>
  <c r="D14" i="2" s="1"/>
  <c r="D6" i="5"/>
  <c r="G29" i="2"/>
  <c r="F29" i="2"/>
  <c r="E29" i="2"/>
  <c r="D29" i="2"/>
  <c r="E37" i="5"/>
  <c r="F37" i="5"/>
  <c r="G37" i="5"/>
  <c r="D37" i="5"/>
  <c r="E14" i="2"/>
  <c r="F14" i="2"/>
  <c r="G14" i="2"/>
  <c r="E14" i="5"/>
  <c r="F14" i="5"/>
  <c r="G14" i="5"/>
  <c r="D14" i="5"/>
  <c r="E10" i="2"/>
  <c r="E3" i="2" s="1"/>
  <c r="F10" i="2"/>
  <c r="G10" i="2"/>
  <c r="G3" i="2" s="1"/>
  <c r="E6" i="2"/>
  <c r="F6" i="2"/>
  <c r="G6" i="2"/>
  <c r="F3" i="2"/>
  <c r="G10" i="5"/>
  <c r="F10" i="5"/>
  <c r="F3" i="5" s="1"/>
  <c r="E10" i="5"/>
  <c r="E3" i="5" s="1"/>
  <c r="D10" i="5"/>
  <c r="D3" i="5" s="1"/>
  <c r="G6" i="5"/>
  <c r="F6" i="5"/>
  <c r="E6" i="5"/>
  <c r="G3" i="5"/>
  <c r="D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Lietotajs</author>
  </authors>
  <commentList>
    <comment ref="D8" authorId="0" shapeId="0" xr:uid="{4C35300C-BC71-4B84-92C9-1436F4CB00AE}">
      <text>
        <r>
          <rPr>
            <b/>
            <sz val="9"/>
            <color indexed="81"/>
            <rFont val="Tahoma"/>
            <family val="2"/>
            <charset val="186"/>
          </rPr>
          <t>Nadežda Lupiķe:</t>
        </r>
        <r>
          <rPr>
            <sz val="9"/>
            <color indexed="81"/>
            <rFont val="Tahoma"/>
            <family val="2"/>
            <charset val="186"/>
          </rPr>
          <t xml:space="preserve">
Tehnisku iemeslu dēļ</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Lietotajs</author>
  </authors>
  <commentList>
    <comment ref="D6" authorId="0" shapeId="0" xr:uid="{D5DBA8C9-958C-4370-BF35-9DCFEA52527F}">
      <text>
        <r>
          <rPr>
            <b/>
            <sz val="9"/>
            <color indexed="81"/>
            <rFont val="Tahoma"/>
            <family val="2"/>
            <charset val="186"/>
          </rPr>
          <t>Lietotajs:</t>
        </r>
        <r>
          <rPr>
            <sz val="9"/>
            <color indexed="81"/>
            <rFont val="Tahoma"/>
            <family val="2"/>
            <charset val="186"/>
          </rPr>
          <t xml:space="preserve">
Norautie reisi tehniskā stāvokļa un slidēno ceļu dēļ</t>
        </r>
      </text>
    </comment>
  </commentList>
</comments>
</file>

<file path=xl/sharedStrings.xml><?xml version="1.0" encoding="utf-8"?>
<sst xmlns="http://schemas.openxmlformats.org/spreadsheetml/2006/main" count="2469" uniqueCount="184">
  <si>
    <t>Dezinfekcijas līdzekļi</t>
  </si>
  <si>
    <t>Autobusi</t>
  </si>
  <si>
    <t>Tramvaji</t>
  </si>
  <si>
    <t>Trolejbusi</t>
  </si>
  <si>
    <t xml:space="preserve">Periods </t>
  </si>
  <si>
    <t xml:space="preserve">Vienības </t>
  </si>
  <si>
    <t>skaits</t>
  </si>
  <si>
    <t>09.03.2021.- 31.03.2021.</t>
  </si>
  <si>
    <t>km</t>
  </si>
  <si>
    <t>EUR/km</t>
  </si>
  <si>
    <t>Informāciju aizpilda katra pašvaldība par pārvadājumu veidiem, kādi ir noteikti attiecīgā pilsētā</t>
  </si>
  <si>
    <t>Minibusi (ekspresbusi)</t>
  </si>
  <si>
    <t>Transportlīdzekļu dezinfekcija</t>
  </si>
  <si>
    <t xml:space="preserve">Iesaistīto transportlīdzekļu vienības </t>
  </si>
  <si>
    <t>Sejas maskas</t>
  </si>
  <si>
    <t>Citi izdevumi (norādīt kādi)</t>
  </si>
  <si>
    <t>01.03.2021.-31.03.2021.</t>
  </si>
  <si>
    <t>1.SADAĻA</t>
  </si>
  <si>
    <t>2.SADAĻA</t>
  </si>
  <si>
    <t>1.SADAĻĀ tiek aprēķināti faktiskie izdevumi, kas radušies saistībā ar atcelto reisu vai/un papildu reisu nodrošināšanu sakarā ar pakalpojuma apjoma ierobežošanu un 50% pasažieru piepildījuma noteikšanu</t>
  </si>
  <si>
    <t xml:space="preserve">Sociālā distancēšanās sabiedriskā transportā </t>
  </si>
  <si>
    <t>Paskaidrojumi</t>
  </si>
  <si>
    <t xml:space="preserve">2.SADAĻĀ nosakāmi kopējie izdevumi par Covid-19 infekcijas ierobežošanas pasākumiem, kas izpildāmi atbilstoši MK 09.06.2020. noteikumiem Nr.360; MK 06.11.2020. rīkojumam Nr.655 </t>
  </si>
  <si>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</si>
  <si>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</si>
  <si>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t>Transportlīdzekļu dezinfekcija, to starpā darba spēka izmaksas</t>
  </si>
  <si>
    <t>Transportlīdzekļu papildu mazgāšana</t>
  </si>
  <si>
    <t>Transportlīdzekļu papildu mazgāšana, to starpā darba spēka izmaksas</t>
  </si>
  <si>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</si>
  <si>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</si>
  <si>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t xml:space="preserve">Pašvaldībai ir pienākums pārliecināties par izmaksu pamatotību, to apjomu vai attiecināto apmēru. </t>
  </si>
  <si>
    <t>Tabulā iekļauj norādītajā laika periodā radušās pamatotās izmaksas, kas attiecināmas uz sabiedriskā transporta pakalpojuma izpildē noteiktajiem drošības pasākumiem Covid-19 infekcijas izplatības ierobežošanai.</t>
  </si>
  <si>
    <t>reizes</t>
  </si>
  <si>
    <t>Informācijas atskaņošana reisos</t>
  </si>
  <si>
    <t>gab</t>
  </si>
  <si>
    <t>litri</t>
  </si>
  <si>
    <t>to starpā uzlīmes</t>
  </si>
  <si>
    <t>metri</t>
  </si>
  <si>
    <t>to starpā norobežojošā lenta</t>
  </si>
  <si>
    <t>to starpā ozonēšanas pakalpojumi</t>
  </si>
  <si>
    <t>to starpā apstrāde ar dezinfekcijas līdzekļiem</t>
  </si>
  <si>
    <t>audiāls ieraksts</t>
  </si>
  <si>
    <t>EUR/vien bez PVN</t>
  </si>
  <si>
    <t>3.SADAĻA</t>
  </si>
  <si>
    <t>09.03.2021.-31.03.2021.</t>
  </si>
  <si>
    <t>09.03.2019.-31.03.2019.</t>
  </si>
  <si>
    <t>EUR bez PVN</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</si>
  <si>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</si>
  <si>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</si>
  <si>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</si>
  <si>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</si>
  <si>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</si>
  <si>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</si>
  <si>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</si>
  <si>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</si>
  <si>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</si>
  <si>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</si>
  <si>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</si>
  <si>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</si>
  <si>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</si>
  <si>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</si>
  <si>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</si>
  <si>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</si>
  <si>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</si>
  <si>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</si>
  <si>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</si>
  <si>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</si>
  <si>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</si>
  <si>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</si>
  <si>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</si>
  <si>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</si>
  <si>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</si>
  <si>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01.04.2021.- 30.04.2021.</t>
  </si>
  <si>
    <t>01.04.2021.-30.04.2021.</t>
  </si>
  <si>
    <t>01.04.2019.-30.04.2019.</t>
  </si>
  <si>
    <t>Citi izdevumi- Nitrila melni un zilie cimdi</t>
  </si>
  <si>
    <t>Sagatavoja: Jēkabpils autobusu parks SIA gal.grāmatvede N.Lupiķe, t.29237946</t>
  </si>
  <si>
    <t>Pārvadātāja atbildīga persona: Jēkabpils autobusu parks SIA valdes priekšsēdētājs J.Ščerbickis</t>
  </si>
  <si>
    <t>Jēkabpils pilsētas pašvaldības, Komunālās saimniecības nodaļas, Saimniecības vadītāja Elita Vaniņa, tālr. 29611529, e-pasts: elita.vanina@jekabpils.lv</t>
  </si>
  <si>
    <t>Suma Tab D4 hlora tabletes</t>
  </si>
  <si>
    <t>01.05.2021.-31.05.2021.</t>
  </si>
  <si>
    <t>01.05.2019.-31.05.2019.</t>
  </si>
  <si>
    <t>Rādītājs</t>
  </si>
  <si>
    <t>Vērtība</t>
  </si>
  <si>
    <t>Pārvadājumu veids</t>
  </si>
  <si>
    <t>Pilsēta</t>
  </si>
  <si>
    <t>1. Faktiskie izdevumi, kas radušies saistībā ar reisu atcelšanu vai papild reisu nodrošināšanu - KOPSUMMA ((N - P) x Izm)</t>
  </si>
  <si>
    <t>Autobuss</t>
  </si>
  <si>
    <t>2. Kopējie izdevumi par Covid-19 infekcijas ierobežošanas pasākumiem - KOPSUMMA (1 vienības cenas reizinājums ar preču/pakalpojumu skaitu; summa ( K x Z))</t>
  </si>
  <si>
    <t>3. Kopējā ietekme uz ieņēmumu apgrozījumu - KOPSUMMA ((C/D-A/N) x N)</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</si>
  <si>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</si>
  <si>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</si>
  <si>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</si>
  <si>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</si>
  <si>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</si>
  <si>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</si>
  <si>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</si>
  <si>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</si>
  <si>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</si>
  <si>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</si>
  <si>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</si>
  <si>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</si>
  <si>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</si>
  <si>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</si>
  <si>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Jūnijs</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</si>
  <si>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</si>
  <si>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</si>
  <si>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</si>
  <si>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</si>
  <si>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Jēkabpils</t>
  </si>
  <si>
    <t>Row Labels</t>
  </si>
  <si>
    <t>Grand Total</t>
  </si>
  <si>
    <t>Column Labels</t>
  </si>
  <si>
    <t>Sum of Vērtība</t>
  </si>
  <si>
    <t>01.06.2021.-30.06.2021.</t>
  </si>
  <si>
    <t>*) to starpā atceltie reisi (RA)</t>
  </si>
  <si>
    <t>*) to starpā atceltie reisi sakarā ar svētku izmaiņām</t>
  </si>
  <si>
    <t>Cimdi</t>
  </si>
  <si>
    <t>01.06.2019.-30.06.2019.</t>
  </si>
  <si>
    <t>Elita Vaniņa, Jēkabpils novada pašvaldības komunālās saimniecības nodaļas, Saimniecības vadītāja, elita.vanina@jekabpils.lv, tel. 29611529</t>
  </si>
  <si>
    <t>Sagatavoja: Jēkabpils autobusu parks SIA gal.grāmatvede N.Lupiķe, t.29237946, 28.07.2021.</t>
  </si>
  <si>
    <t xml:space="preserve">PRECIZĒTS Pārskats par sabiedriskā transporta pakalpojumos radītajiem izdevumiem un zaudējumiem
sakarā ar noteiktajiem ierobežojumiem </t>
  </si>
  <si>
    <t>01.07.2021.-31.07.2021.</t>
  </si>
  <si>
    <t xml:space="preserve"> to starpā atceltie reisi (RA)</t>
  </si>
  <si>
    <t xml:space="preserve">Citi izdevumi-trīsslāņu sejas maskas </t>
  </si>
  <si>
    <t>Citi izdevumi-trīsslāņu sejas maskas (norādīt kādi)</t>
  </si>
  <si>
    <t>01.07.2019.-31.07.2019.</t>
  </si>
  <si>
    <t>Elita Vaniņa, Jēkabpils novada komunālās saimniecības nodaļas, saimniecības vadītāja, elita.vanina@jekabpils.lv, tālr. 29611529</t>
  </si>
  <si>
    <t>Sagatavoja: Jēkabpils autobusu parks SIA gal.grāmatvede N.Lupiķe, t.29237946, 06.01.2022.</t>
  </si>
  <si>
    <t>01.08.2021.-31.08.2021.</t>
  </si>
  <si>
    <t>Citi izdevumi</t>
  </si>
  <si>
    <t>Citi izdevumi-(norādīt kādi)</t>
  </si>
  <si>
    <t>01.08.2019.-31.08.2019.</t>
  </si>
  <si>
    <t>Elita Vaniņa, tālr. 26911529, e-pasts: elita.vanina@jekabpils.lv</t>
  </si>
  <si>
    <t>Sagatavoja: Jēkabpils autobusu parks SIA gal.grāmatvede N.Lupiķe, t.29237946, 23.09.2021.</t>
  </si>
  <si>
    <t>01.09.2021.-30.09.2021.</t>
  </si>
  <si>
    <t>01.09.2019.-30.09.2019.</t>
  </si>
  <si>
    <t>Jēkabpils novada pašvaldības, Komunālās saimniecības nodaļas, saimniecības vadītāja, Elita Vaniņa, e-pasts elita.vanina@jekabpils.lv, tālr. 29611529</t>
  </si>
  <si>
    <t>Sagatavoja: Jēkabpils autobusu parks SIA gal.grāmatvede N.Lupiķe, t.29237946, 27.10.2021.</t>
  </si>
  <si>
    <t>01.10.2021.-31.10.2021.</t>
  </si>
  <si>
    <t>Respirators</t>
  </si>
  <si>
    <t>01.10.2019.-31.10.2019</t>
  </si>
  <si>
    <t>Elita Vaniņa, Jēkabpils novada pašvaldības, Komunālās saimniecības nodaļas, Saimniecības vadītāja, e-pasts: elita.vanina@jekabpils.lv, tel. 29611529</t>
  </si>
  <si>
    <t>Sagatavoja: Jēkabpils autobusu parks SIA gal.grāmatvede N.Lupiķe, t.29237946,26.11.2021.</t>
  </si>
  <si>
    <t>01.11.2021.-30.11.2021.</t>
  </si>
  <si>
    <t>Suma Tab hlora tabletes- Transportlīdzekļu papildu mazgāšana</t>
  </si>
  <si>
    <t>Cits</t>
  </si>
  <si>
    <t>01.11.2019.-30.11.2019.</t>
  </si>
  <si>
    <r>
      <t xml:space="preserve">Pašvaldības atbildīgās personas vārds, uzvārds, kontaktinformācija un paraksts </t>
    </r>
    <r>
      <rPr>
        <sz val="11"/>
        <color theme="0" tint="-0.499984740745262"/>
        <rFont val="Times New Roman"/>
        <family val="1"/>
        <charset val="186"/>
      </rPr>
      <t>(ja dokuments nav parakstīts ar elektroniski)</t>
    </r>
    <r>
      <rPr>
        <b/>
        <sz val="11"/>
        <color theme="1"/>
        <rFont val="Times New Roman"/>
        <family val="1"/>
        <charset val="186"/>
      </rPr>
      <t xml:space="preserve"> Jēkabpils novada, Komunālās saimniecības nodaļas, saimniecības vadītāja, Elita Vaniņa, e-pasts: elita.vanina@jekabpils.lv, tālr. 29611529</t>
    </r>
  </si>
  <si>
    <t>Sagatavoja: Jēkabpils autobusu parks SIA gal.grāmatvede N.Lupiķe, t.29237946,14.12.2021.</t>
  </si>
  <si>
    <t>01.12.2021.-31.12.2021.</t>
  </si>
  <si>
    <t>01.12.2019.-31.12.2019.</t>
  </si>
  <si>
    <t>Elita Vaniņa, elita.vanina@jekabpils.lv, tālr. 29611529</t>
  </si>
  <si>
    <t>Sagatavoja: Jēkabpils autobusu parks SIA gal.grāmatvede N.Lupiķe, t.29237946,28.01.2022.</t>
  </si>
  <si>
    <t>Jūlijs</t>
  </si>
  <si>
    <t>Augusts</t>
  </si>
  <si>
    <t>Septembris</t>
  </si>
  <si>
    <t>Oktobris</t>
  </si>
  <si>
    <t>Novembris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</si>
  <si>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</si>
  <si>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</si>
  <si>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</si>
  <si>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</si>
  <si>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</si>
  <si>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</si>
  <si>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</si>
  <si>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</si>
  <si>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</si>
  <si>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</si>
  <si>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</si>
  <si>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</si>
  <si>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</si>
  <si>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</si>
  <si>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</si>
  <si>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</si>
  <si>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</si>
  <si>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</si>
  <si>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</si>
  <si>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</si>
  <si>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</si>
  <si>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</si>
  <si>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</si>
  <si>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</si>
  <si>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- 01.12.2019.-31.12.2019.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</si>
</sst>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
  </numFmts>
  <fonts count="37" x14ac:knownFonts="1">
    <font>
      <sz val="11"/>
      <name val="Calibri"/>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vertAlign val="superscript"/>
      <sz val="11"/>
      <name val="Times New Roman"/>
      <family val="1"/>
      <charset val="186"/>
    </font>
    <font>
      <u/>
      <sz val="11"/>
      <name val="Times New Roman"/>
      <family val="1"/>
      <charset val="186"/>
    </font>
    <font>
      <i/>
      <sz val="11"/>
      <name val="Times New Roman"/>
      <family val="1"/>
      <charset val="186"/>
    </font>
    <font>
      <b/>
      <sz val="14"/>
      <color theme="1"/>
      <name val="Times New Roman"/>
      <family val="1"/>
      <charset val="186"/>
    </font>
    <font>
      <sz val="11"/>
      <color theme="0" tint="-0.499984740745262"/>
      <name val="Times New Roman"/>
      <family val="1"/>
      <charset val="186"/>
    </font>
    <font>
      <b/>
      <u/>
      <sz val="11"/>
      <color theme="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sz val="8"/>
      <name val="Calibri"/>
      <family val="2"/>
    </font>
    <font>
      <b/>
      <u/>
      <sz val="11"/>
      <color theme="1"/>
      <name val="Calibri"/>
      <family val="2"/>
      <charset val="186"/>
      <scheme val="minor"/>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b/>
      <sz val="11"/>
      <color rgb="FFFF0000"/>
      <name val="Times New Roman"/>
      <family val="1"/>
      <charset val="186"/>
    </font>
    <font>
      <b/>
      <sz val="9"/>
      <color indexed="81"/>
      <name val="Tahoma"/>
      <family val="2"/>
      <charset val="186"/>
    </font>
    <font>
      <sz val="9"/>
      <color indexed="81"/>
      <name val="Tahoma"/>
      <family val="2"/>
      <charset val="186"/>
    </font>
  </fonts>
  <fills count="10">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
      <patternFill patternType="solid">
        <fgColor theme="5"/>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double">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s>
  <cellStyleXfs count="50">
    <xf numFmtId="0" fontId="0" fillId="0" borderId="0"/>
    <xf numFmtId="0" fontId="17" fillId="0" borderId="0">
      <alignment horizontal="center"/>
    </xf>
    <xf numFmtId="0" fontId="18" fillId="0" borderId="0"/>
    <xf numFmtId="0" fontId="17" fillId="0" borderId="26">
      <alignment horizontal="center"/>
    </xf>
    <xf numFmtId="0" fontId="17" fillId="0" borderId="27">
      <alignment horizontal="center"/>
    </xf>
    <xf numFmtId="0" fontId="19" fillId="5" borderId="28">
      <alignment horizontal="center" vertical="center"/>
    </xf>
    <xf numFmtId="0" fontId="17" fillId="0" borderId="0">
      <alignment horizontal="right"/>
    </xf>
    <xf numFmtId="165" fontId="17" fillId="0" borderId="29">
      <alignment horizontal="left"/>
    </xf>
    <xf numFmtId="0" fontId="17" fillId="0" borderId="30">
      <alignment horizontal="right"/>
    </xf>
    <xf numFmtId="0" fontId="17" fillId="0" borderId="31">
      <alignment horizontal="left"/>
    </xf>
    <xf numFmtId="3" fontId="20" fillId="6" borderId="32"/>
    <xf numFmtId="0" fontId="17" fillId="0" borderId="0">
      <alignment horizontal="right"/>
    </xf>
    <xf numFmtId="0" fontId="17" fillId="0" borderId="0">
      <alignment horizontal="right"/>
    </xf>
    <xf numFmtId="0" fontId="17" fillId="0" borderId="26">
      <alignment horizontal="left"/>
    </xf>
    <xf numFmtId="0" fontId="17" fillId="0" borderId="33">
      <alignment horizontal="left"/>
    </xf>
    <xf numFmtId="0" fontId="17" fillId="0" borderId="33">
      <alignment horizontal="left"/>
    </xf>
    <xf numFmtId="165" fontId="17" fillId="0" borderId="29">
      <alignment horizontal="left"/>
    </xf>
    <xf numFmtId="165" fontId="21" fillId="0" borderId="29">
      <alignment horizontal="left"/>
    </xf>
    <xf numFmtId="165" fontId="17" fillId="0" borderId="34"/>
    <xf numFmtId="165" fontId="17" fillId="0" borderId="35"/>
    <xf numFmtId="165" fontId="17" fillId="0" borderId="35"/>
    <xf numFmtId="0" fontId="17" fillId="0" borderId="0">
      <alignment horizontal="right"/>
    </xf>
    <xf numFmtId="0" fontId="17" fillId="0" borderId="0">
      <alignment horizontal="right"/>
    </xf>
    <xf numFmtId="3" fontId="22" fillId="7" borderId="0"/>
    <xf numFmtId="0" fontId="17" fillId="0" borderId="31">
      <alignment horizontal="left"/>
    </xf>
    <xf numFmtId="0" fontId="17" fillId="0" borderId="31">
      <alignment horizontal="left"/>
    </xf>
    <xf numFmtId="0" fontId="6" fillId="0" borderId="0"/>
    <xf numFmtId="0" fontId="5" fillId="0" borderId="0"/>
    <xf numFmtId="0" fontId="4" fillId="0" borderId="0"/>
    <xf numFmtId="0" fontId="28" fillId="0" borderId="39"/>
    <xf numFmtId="0" fontId="29" fillId="0" borderId="0"/>
    <xf numFmtId="0" fontId="30" fillId="0" borderId="0"/>
    <xf numFmtId="0" fontId="31" fillId="0" borderId="0"/>
    <xf numFmtId="0" fontId="28" fillId="0" borderId="40"/>
    <xf numFmtId="0" fontId="32" fillId="0" borderId="0">
      <alignment horizontal="center"/>
    </xf>
    <xf numFmtId="0" fontId="28" fillId="0" borderId="41">
      <alignment horizontal="center"/>
    </xf>
    <xf numFmtId="0" fontId="28" fillId="0" borderId="42"/>
    <xf numFmtId="0" fontId="28" fillId="0" borderId="0">
      <alignment horizontal="right"/>
    </xf>
    <xf numFmtId="165" fontId="28" fillId="0" borderId="0">
      <alignment horizontal="right"/>
    </xf>
    <xf numFmtId="0" fontId="28" fillId="0" borderId="0"/>
    <xf numFmtId="165" fontId="28" fillId="0" borderId="0"/>
    <xf numFmtId="3" fontId="28" fillId="0" borderId="0"/>
    <xf numFmtId="0" fontId="33" fillId="0" borderId="0"/>
    <xf numFmtId="0" fontId="33" fillId="0" borderId="0"/>
    <xf numFmtId="0" fontId="3" fillId="0" borderId="0"/>
    <xf numFmtId="0" fontId="2" fillId="0" borderId="0"/>
    <xf numFmtId="0" fontId="1" fillId="0" borderId="0"/>
    <xf numFmtId="0" fontId="1" fillId="0" borderId="0"/>
    <xf numFmtId="0" fontId="1" fillId="0" borderId="0"/>
    <xf numFmtId="0" fontId="1" fillId="0" borderId="0"/>
  </cellStyleXfs>
  <cellXfs count="657">
    <xf numFmtId="0" fontId="0" fillId="0" borderId="0" xfId="0"/>
    <xf numFmtId="0" fontId="7" fillId="0" borderId="0" xfId="0" applyFont="1"/>
    <xf numFmtId="0" fontId="7" fillId="2" borderId="1" xfId="0" applyFont="1" applyFill="1" applyBorder="1" applyAlignment="1">
      <alignment wrapText="1"/>
    </xf>
    <xf numFmtId="0" fontId="7" fillId="2" borderId="1" xfId="0" applyFont="1" applyFill="1" applyBorder="1" applyAlignment="1">
      <alignment horizontal="center"/>
    </xf>
    <xf numFmtId="0" fontId="7" fillId="2" borderId="1" xfId="0" applyFont="1" applyFill="1" applyBorder="1"/>
    <xf numFmtId="0" fontId="7" fillId="2" borderId="1" xfId="0" applyFont="1" applyFill="1" applyBorder="1" applyAlignment="1">
      <alignment horizontal="right"/>
    </xf>
    <xf numFmtId="0" fontId="7" fillId="2" borderId="1" xfId="0" applyFont="1" applyFill="1" applyBorder="1" applyAlignment="1">
      <alignment horizontal="right" wrapText="1"/>
    </xf>
    <xf numFmtId="0" fontId="10" fillId="3" borderId="1" xfId="0" applyFont="1" applyFill="1" applyBorder="1" applyAlignment="1">
      <alignment wrapText="1"/>
    </xf>
    <xf numFmtId="0" fontId="10" fillId="3" borderId="1" xfId="0" applyFont="1" applyFill="1" applyBorder="1" applyAlignment="1">
      <alignment horizontal="right"/>
    </xf>
    <xf numFmtId="0" fontId="10" fillId="3" borderId="1" xfId="0" applyFont="1" applyFill="1" applyBorder="1" applyAlignment="1">
      <alignment horizontal="right" wrapText="1"/>
    </xf>
    <xf numFmtId="0" fontId="8" fillId="2" borderId="1" xfId="0" applyFont="1" applyFill="1" applyBorder="1" applyAlignment="1">
      <alignment vertical="center"/>
    </xf>
    <xf numFmtId="0" fontId="8" fillId="0" borderId="0" xfId="0" applyFont="1"/>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0" fillId="0" borderId="0" xfId="0" applyFont="1"/>
    <xf numFmtId="4" fontId="7" fillId="2" borderId="1" xfId="0" applyNumberFormat="1" applyFont="1" applyFill="1" applyBorder="1" applyAlignment="1">
      <alignment horizontal="center"/>
    </xf>
    <xf numFmtId="4" fontId="7" fillId="2" borderId="1" xfId="0" applyNumberFormat="1" applyFont="1" applyFill="1" applyBorder="1" applyAlignment="1">
      <alignment horizontal="center" wrapText="1"/>
    </xf>
    <xf numFmtId="4" fontId="10" fillId="3" borderId="1" xfId="0" applyNumberFormat="1" applyFont="1" applyFill="1" applyBorder="1" applyAlignment="1">
      <alignment horizontal="center"/>
    </xf>
    <xf numFmtId="2" fontId="7" fillId="2" borderId="1" xfId="0" applyNumberFormat="1" applyFont="1" applyFill="1" applyBorder="1" applyAlignment="1">
      <alignment horizontal="center"/>
    </xf>
    <xf numFmtId="2" fontId="10" fillId="3" borderId="1" xfId="0" applyNumberFormat="1" applyFont="1" applyFill="1" applyBorder="1" applyAlignment="1">
      <alignment horizontal="center"/>
    </xf>
    <xf numFmtId="0" fontId="10" fillId="3" borderId="1" xfId="0" applyFont="1" applyFill="1" applyBorder="1" applyAlignment="1">
      <alignment horizontal="center" vertical="center" wrapText="1"/>
    </xf>
    <xf numFmtId="0" fontId="13" fillId="3" borderId="1" xfId="0" applyFont="1" applyFill="1" applyBorder="1" applyAlignment="1">
      <alignment horizontal="right"/>
    </xf>
    <xf numFmtId="0" fontId="13" fillId="3" borderId="1" xfId="0" applyFont="1" applyFill="1" applyBorder="1" applyAlignment="1">
      <alignment horizontal="right" wrapText="1"/>
    </xf>
    <xf numFmtId="0" fontId="10" fillId="3"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4" fontId="9" fillId="3" borderId="1" xfId="0" applyNumberFormat="1" applyFont="1" applyFill="1" applyBorder="1" applyAlignment="1">
      <alignment horizontal="center"/>
    </xf>
    <xf numFmtId="0" fontId="10" fillId="0" borderId="0" xfId="0" applyFont="1" applyAlignment="1">
      <alignment horizontal="left" wrapText="1"/>
    </xf>
    <xf numFmtId="0" fontId="7" fillId="4" borderId="1" xfId="0" applyFont="1" applyFill="1" applyBorder="1"/>
    <xf numFmtId="0" fontId="7" fillId="4" borderId="1" xfId="0" applyFont="1" applyFill="1" applyBorder="1" applyAlignment="1">
      <alignment wrapText="1"/>
    </xf>
    <xf numFmtId="0" fontId="7" fillId="4" borderId="1" xfId="0" applyFont="1" applyFill="1" applyBorder="1" applyAlignment="1">
      <alignment horizontal="center" wrapText="1"/>
    </xf>
    <xf numFmtId="0" fontId="8" fillId="4" borderId="1" xfId="0" applyFont="1" applyFill="1" applyBorder="1"/>
    <xf numFmtId="3" fontId="7" fillId="4" borderId="1" xfId="0" applyNumberFormat="1" applyFont="1" applyFill="1" applyBorder="1" applyAlignment="1">
      <alignment horizontal="center"/>
    </xf>
    <xf numFmtId="0" fontId="9" fillId="0" borderId="0" xfId="0" applyFont="1"/>
    <xf numFmtId="0" fontId="9" fillId="3" borderId="1" xfId="0" applyFont="1" applyFill="1" applyBorder="1" applyAlignment="1">
      <alignment wrapText="1"/>
    </xf>
    <xf numFmtId="0" fontId="10" fillId="3" borderId="7" xfId="0" applyFont="1" applyFill="1" applyBorder="1" applyAlignment="1">
      <alignment wrapText="1"/>
    </xf>
    <xf numFmtId="2" fontId="10" fillId="3" borderId="9" xfId="0" applyNumberFormat="1" applyFont="1" applyFill="1" applyBorder="1" applyAlignment="1">
      <alignment horizontal="center"/>
    </xf>
    <xf numFmtId="2" fontId="10" fillId="3" borderId="10" xfId="0" applyNumberFormat="1" applyFont="1" applyFill="1" applyBorder="1" applyAlignment="1">
      <alignment horizontal="center"/>
    </xf>
    <xf numFmtId="0" fontId="10" fillId="3" borderId="11" xfId="0" applyFont="1" applyFill="1" applyBorder="1" applyAlignment="1">
      <alignment horizontal="right"/>
    </xf>
    <xf numFmtId="2" fontId="10" fillId="3" borderId="12" xfId="0" applyNumberFormat="1" applyFont="1" applyFill="1" applyBorder="1" applyAlignment="1">
      <alignment horizontal="center"/>
    </xf>
    <xf numFmtId="0" fontId="10" fillId="3" borderId="11" xfId="0" applyFont="1" applyFill="1" applyBorder="1" applyAlignment="1">
      <alignment horizontal="right" wrapText="1"/>
    </xf>
    <xf numFmtId="0" fontId="10" fillId="3" borderId="13" xfId="0" applyFont="1" applyFill="1" applyBorder="1" applyAlignment="1">
      <alignment horizontal="right"/>
    </xf>
    <xf numFmtId="2" fontId="10" fillId="3" borderId="15" xfId="0" applyNumberFormat="1" applyFont="1" applyFill="1" applyBorder="1" applyAlignment="1">
      <alignment horizontal="center"/>
    </xf>
    <xf numFmtId="2" fontId="10" fillId="3" borderId="16" xfId="0" applyNumberFormat="1" applyFont="1" applyFill="1" applyBorder="1" applyAlignment="1">
      <alignment horizontal="center"/>
    </xf>
    <xf numFmtId="0" fontId="9" fillId="3" borderId="17" xfId="0" applyFont="1" applyFill="1" applyBorder="1"/>
    <xf numFmtId="0" fontId="10" fillId="3" borderId="18" xfId="0" applyFont="1" applyFill="1" applyBorder="1" applyAlignment="1">
      <alignment wrapText="1"/>
    </xf>
    <xf numFmtId="2" fontId="10" fillId="3" borderId="4" xfId="0" applyNumberFormat="1" applyFont="1" applyFill="1" applyBorder="1" applyAlignment="1">
      <alignment horizontal="center"/>
    </xf>
    <xf numFmtId="2" fontId="10" fillId="3" borderId="19" xfId="0" applyNumberFormat="1" applyFont="1" applyFill="1" applyBorder="1" applyAlignment="1">
      <alignment horizontal="center"/>
    </xf>
    <xf numFmtId="0" fontId="9" fillId="3" borderId="20" xfId="0" applyFont="1" applyFill="1" applyBorder="1" applyAlignment="1">
      <alignment wrapText="1"/>
    </xf>
    <xf numFmtId="0" fontId="9" fillId="3" borderId="21" xfId="0" applyFont="1" applyFill="1" applyBorder="1" applyAlignment="1">
      <alignment horizontal="center"/>
    </xf>
    <xf numFmtId="2" fontId="9" fillId="3" borderId="21" xfId="0" applyNumberFormat="1" applyFont="1" applyFill="1" applyBorder="1" applyAlignment="1">
      <alignment horizontal="center"/>
    </xf>
    <xf numFmtId="2" fontId="9" fillId="3" borderId="22" xfId="0" applyNumberFormat="1" applyFont="1" applyFill="1" applyBorder="1" applyAlignment="1">
      <alignment horizontal="center"/>
    </xf>
    <xf numFmtId="0" fontId="8" fillId="2" borderId="17" xfId="0" applyFont="1" applyFill="1" applyBorder="1" applyAlignment="1">
      <alignment vertical="center"/>
    </xf>
    <xf numFmtId="0" fontId="8" fillId="0" borderId="2" xfId="0" applyFont="1" applyBorder="1" applyAlignment="1">
      <alignment vertical="center"/>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2" fontId="7" fillId="2" borderId="12" xfId="0" applyNumberFormat="1" applyFont="1" applyFill="1" applyBorder="1" applyAlignment="1">
      <alignment horizontal="center"/>
    </xf>
    <xf numFmtId="0" fontId="7" fillId="2" borderId="11" xfId="0" applyFont="1" applyFill="1" applyBorder="1"/>
    <xf numFmtId="0" fontId="7" fillId="2" borderId="11" xfId="0" applyFont="1" applyFill="1" applyBorder="1" applyAlignment="1">
      <alignment horizontal="right"/>
    </xf>
    <xf numFmtId="0" fontId="7" fillId="2" borderId="11" xfId="0" applyFont="1" applyFill="1" applyBorder="1" applyAlignment="1">
      <alignment horizontal="right" wrapText="1"/>
    </xf>
    <xf numFmtId="0" fontId="7" fillId="2" borderId="13" xfId="0" applyFont="1" applyFill="1" applyBorder="1"/>
    <xf numFmtId="0" fontId="7" fillId="2" borderId="15" xfId="0" applyFont="1" applyFill="1" applyBorder="1" applyAlignment="1">
      <alignment horizontal="center"/>
    </xf>
    <xf numFmtId="2" fontId="7" fillId="2" borderId="15" xfId="0" applyNumberFormat="1" applyFont="1" applyFill="1" applyBorder="1" applyAlignment="1">
      <alignment horizontal="center"/>
    </xf>
    <xf numFmtId="2" fontId="7" fillId="2" borderId="16" xfId="0" applyNumberFormat="1" applyFont="1" applyFill="1" applyBorder="1" applyAlignment="1">
      <alignment horizontal="center"/>
    </xf>
    <xf numFmtId="0" fontId="8" fillId="4" borderId="23" xfId="0" applyFont="1" applyFill="1" applyBorder="1"/>
    <xf numFmtId="0" fontId="7" fillId="4" borderId="15" xfId="0" applyFont="1" applyFill="1" applyBorder="1"/>
    <xf numFmtId="0" fontId="7" fillId="4" borderId="16" xfId="0" applyFont="1" applyFill="1" applyBorder="1"/>
    <xf numFmtId="0" fontId="7" fillId="2" borderId="18" xfId="0" applyFont="1" applyFill="1" applyBorder="1" applyAlignment="1">
      <alignment wrapText="1"/>
    </xf>
    <xf numFmtId="2" fontId="7" fillId="2" borderId="4" xfId="0" applyNumberFormat="1" applyFont="1" applyFill="1" applyBorder="1" applyAlignment="1">
      <alignment horizontal="center"/>
    </xf>
    <xf numFmtId="2" fontId="7" fillId="2" borderId="4" xfId="0" applyNumberFormat="1" applyFont="1" applyFill="1" applyBorder="1" applyAlignment="1">
      <alignment horizontal="center" wrapText="1"/>
    </xf>
    <xf numFmtId="2" fontId="7" fillId="2" borderId="19" xfId="0" applyNumberFormat="1" applyFont="1" applyFill="1" applyBorder="1" applyAlignment="1">
      <alignment horizontal="center"/>
    </xf>
    <xf numFmtId="0" fontId="8" fillId="2" borderId="20" xfId="0" applyFont="1" applyFill="1" applyBorder="1" applyAlignment="1">
      <alignment vertical="center"/>
    </xf>
    <xf numFmtId="0" fontId="8" fillId="2" borderId="21" xfId="0" applyFont="1" applyFill="1" applyBorder="1" applyAlignment="1">
      <alignment horizontal="center" vertical="center"/>
    </xf>
    <xf numFmtId="2" fontId="8" fillId="2" borderId="21" xfId="0" applyNumberFormat="1" applyFont="1" applyFill="1" applyBorder="1" applyAlignment="1">
      <alignment horizontal="center" vertical="center"/>
    </xf>
    <xf numFmtId="2" fontId="8" fillId="2" borderId="22" xfId="0" applyNumberFormat="1" applyFont="1" applyFill="1" applyBorder="1" applyAlignment="1">
      <alignment horizontal="center" vertical="center"/>
    </xf>
    <xf numFmtId="0" fontId="7" fillId="4" borderId="15" xfId="0" applyFont="1" applyFill="1" applyBorder="1" applyAlignment="1">
      <alignment horizontal="center" vertical="center" wrapText="1"/>
    </xf>
    <xf numFmtId="0" fontId="7" fillId="4" borderId="0" xfId="0" applyFont="1" applyFill="1" applyBorder="1"/>
    <xf numFmtId="4" fontId="8" fillId="4" borderId="1" xfId="0" applyNumberFormat="1" applyFont="1" applyFill="1" applyBorder="1" applyAlignment="1">
      <alignment horizontal="center"/>
    </xf>
    <xf numFmtId="0" fontId="7" fillId="2" borderId="23" xfId="0" applyFont="1" applyFill="1" applyBorder="1" applyAlignment="1">
      <alignment horizontal="center" wrapText="1"/>
    </xf>
    <xf numFmtId="0" fontId="8" fillId="4" borderId="7" xfId="0" applyFont="1" applyFill="1" applyBorder="1"/>
    <xf numFmtId="0" fontId="8" fillId="4" borderId="9" xfId="0" applyFont="1" applyFill="1" applyBorder="1"/>
    <xf numFmtId="4" fontId="8" fillId="4" borderId="9" xfId="0" applyNumberFormat="1" applyFont="1" applyFill="1" applyBorder="1" applyAlignment="1">
      <alignment horizontal="center"/>
    </xf>
    <xf numFmtId="4" fontId="8" fillId="4" borderId="10" xfId="0" applyNumberFormat="1" applyFont="1" applyFill="1" applyBorder="1" applyAlignment="1">
      <alignment horizontal="center"/>
    </xf>
    <xf numFmtId="0" fontId="7" fillId="4" borderId="11" xfId="0" applyFont="1" applyFill="1" applyBorder="1" applyAlignment="1">
      <alignment wrapText="1"/>
    </xf>
    <xf numFmtId="0" fontId="7" fillId="4" borderId="12" xfId="0" applyFont="1" applyFill="1" applyBorder="1"/>
    <xf numFmtId="0" fontId="7" fillId="4" borderId="13" xfId="0" applyFont="1" applyFill="1" applyBorder="1" applyAlignment="1">
      <alignment wrapText="1"/>
    </xf>
    <xf numFmtId="3" fontId="7" fillId="4" borderId="15" xfId="0" applyNumberFormat="1" applyFont="1" applyFill="1" applyBorder="1" applyAlignment="1">
      <alignment horizontal="center"/>
    </xf>
    <xf numFmtId="0" fontId="8" fillId="2" borderId="1" xfId="0" applyFont="1" applyFill="1" applyBorder="1" applyAlignment="1">
      <alignment horizontal="center" vertical="center"/>
    </xf>
    <xf numFmtId="0" fontId="9" fillId="3" borderId="1" xfId="0" applyFont="1" applyFill="1" applyBorder="1"/>
    <xf numFmtId="0" fontId="9" fillId="3" borderId="1" xfId="0" applyFont="1" applyFill="1" applyBorder="1" applyAlignment="1">
      <alignment horizontal="center"/>
    </xf>
    <xf numFmtId="0" fontId="10" fillId="3" borderId="1" xfId="0" applyFont="1" applyFill="1" applyBorder="1" applyAlignment="1">
      <alignment vertical="center"/>
    </xf>
    <xf numFmtId="0" fontId="10" fillId="3" borderId="1" xfId="0" applyFont="1" applyFill="1" applyBorder="1"/>
    <xf numFmtId="0" fontId="7" fillId="0" borderId="25" xfId="0" applyFont="1" applyBorder="1"/>
    <xf numFmtId="0" fontId="8" fillId="0" borderId="25" xfId="0" applyFont="1" applyBorder="1"/>
    <xf numFmtId="164" fontId="7" fillId="2" borderId="15" xfId="0" applyNumberFormat="1" applyFont="1" applyFill="1" applyBorder="1" applyAlignment="1">
      <alignment horizontal="center"/>
    </xf>
    <xf numFmtId="0" fontId="7" fillId="4" borderId="1"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8" fillId="4" borderId="9" xfId="0" applyFont="1" applyFill="1" applyBorder="1" applyAlignment="1">
      <alignment horizontal="center"/>
    </xf>
    <xf numFmtId="0" fontId="7" fillId="0" borderId="25" xfId="0" applyFont="1" applyBorder="1" applyAlignment="1">
      <alignment horizontal="center"/>
    </xf>
    <xf numFmtId="0" fontId="7" fillId="0" borderId="0" xfId="0" applyFont="1" applyAlignment="1">
      <alignment horizontal="center"/>
    </xf>
    <xf numFmtId="0" fontId="10" fillId="0" borderId="0" xfId="0" applyFont="1" applyAlignment="1">
      <alignment horizontal="center"/>
    </xf>
    <xf numFmtId="0" fontId="10" fillId="0" borderId="0" xfId="0" applyFont="1" applyAlignment="1">
      <alignment horizontal="center" wrapText="1"/>
    </xf>
    <xf numFmtId="0" fontId="8" fillId="0" borderId="25" xfId="0" applyFont="1" applyBorder="1" applyAlignment="1">
      <alignment horizontal="left"/>
    </xf>
    <xf numFmtId="2" fontId="8" fillId="2" borderId="1" xfId="0" applyNumberFormat="1" applyFont="1" applyFill="1" applyBorder="1" applyAlignment="1">
      <alignment horizontal="center"/>
    </xf>
    <xf numFmtId="0" fontId="16" fillId="0" borderId="0" xfId="0" applyFont="1"/>
    <xf numFmtId="0" fontId="7" fillId="4" borderId="1" xfId="0" applyFont="1" applyFill="1" applyBorder="1" applyAlignment="1">
      <alignment horizontal="center" vertical="center" wrapText="1"/>
    </xf>
    <xf numFmtId="2" fontId="0" fillId="0" borderId="0" xfId="0" applyNumberFormat="1"/>
    <xf numFmtId="0" fontId="10" fillId="3" borderId="3" xfId="0" applyFont="1" applyFill="1" applyBorder="1" applyAlignment="1">
      <alignment vertical="center" wrapText="1"/>
    </xf>
    <xf numFmtId="0" fontId="10" fillId="3" borderId="14" xfId="0" applyFont="1" applyFill="1" applyBorder="1" applyAlignment="1">
      <alignment vertical="center" wrapText="1"/>
    </xf>
    <xf numFmtId="0" fontId="7" fillId="4" borderId="0" xfId="0" applyFont="1" applyFill="1"/>
    <xf numFmtId="0" fontId="7" fillId="0" borderId="0" xfId="26" applyFont="1"/>
    <xf numFmtId="0" fontId="8" fillId="0" borderId="1" xfId="26" applyFont="1" applyBorder="1" applyAlignment="1">
      <alignment vertical="center"/>
    </xf>
    <xf numFmtId="0" fontId="8" fillId="0" borderId="2" xfId="26" applyFont="1" applyBorder="1" applyAlignment="1">
      <alignment vertical="center"/>
    </xf>
    <xf numFmtId="0" fontId="8" fillId="0" borderId="2" xfId="26" applyFont="1" applyBorder="1" applyAlignment="1">
      <alignment horizontal="center" vertical="center"/>
    </xf>
    <xf numFmtId="0" fontId="8" fillId="0" borderId="2" xfId="26" applyFont="1" applyBorder="1" applyAlignment="1">
      <alignment horizontal="center" vertical="center" wrapText="1"/>
    </xf>
    <xf numFmtId="0" fontId="8" fillId="0" borderId="17" xfId="26" applyFont="1" applyBorder="1" applyAlignment="1">
      <alignment horizontal="center" vertical="center"/>
    </xf>
    <xf numFmtId="0" fontId="8" fillId="0" borderId="0" xfId="26" applyFont="1"/>
    <xf numFmtId="0" fontId="8" fillId="2" borderId="17" xfId="26" applyFont="1" applyFill="1" applyBorder="1" applyAlignment="1">
      <alignment vertical="center"/>
    </xf>
    <xf numFmtId="0" fontId="8" fillId="8" borderId="20" xfId="26" applyFont="1" applyFill="1" applyBorder="1" applyAlignment="1">
      <alignment vertical="center"/>
    </xf>
    <xf numFmtId="0" fontId="8" fillId="2" borderId="21" xfId="26" applyFont="1" applyFill="1" applyBorder="1" applyAlignment="1">
      <alignment horizontal="center" vertical="center"/>
    </xf>
    <xf numFmtId="2" fontId="8" fillId="8" borderId="21" xfId="26" applyNumberFormat="1" applyFont="1" applyFill="1" applyBorder="1" applyAlignment="1">
      <alignment horizontal="center" vertical="center"/>
    </xf>
    <xf numFmtId="2" fontId="8" fillId="2" borderId="21" xfId="26" applyNumberFormat="1" applyFont="1" applyFill="1" applyBorder="1" applyAlignment="1">
      <alignment horizontal="center" vertical="center"/>
    </xf>
    <xf numFmtId="2" fontId="8" fillId="2" borderId="36" xfId="26" applyNumberFormat="1" applyFont="1" applyFill="1" applyBorder="1" applyAlignment="1">
      <alignment horizontal="center" vertical="center"/>
    </xf>
    <xf numFmtId="0" fontId="7" fillId="2" borderId="18" xfId="26" applyFont="1" applyFill="1" applyBorder="1" applyAlignment="1">
      <alignment wrapText="1"/>
    </xf>
    <xf numFmtId="2" fontId="7" fillId="2" borderId="4" xfId="26" applyNumberFormat="1" applyFont="1" applyFill="1" applyBorder="1" applyAlignment="1">
      <alignment horizontal="center"/>
    </xf>
    <xf numFmtId="2" fontId="7" fillId="2" borderId="4" xfId="26" applyNumberFormat="1" applyFont="1" applyFill="1" applyBorder="1" applyAlignment="1">
      <alignment horizontal="center" wrapText="1"/>
    </xf>
    <xf numFmtId="2" fontId="7" fillId="2" borderId="6" xfId="26" applyNumberFormat="1" applyFont="1" applyFill="1" applyBorder="1" applyAlignment="1">
      <alignment horizontal="center"/>
    </xf>
    <xf numFmtId="0" fontId="7" fillId="2" borderId="11" xfId="26" applyFont="1" applyFill="1" applyBorder="1"/>
    <xf numFmtId="2" fontId="7" fillId="2" borderId="1" xfId="26" applyNumberFormat="1" applyFont="1" applyFill="1" applyBorder="1" applyAlignment="1">
      <alignment horizontal="center"/>
    </xf>
    <xf numFmtId="2" fontId="7" fillId="2" borderId="23" xfId="26" applyNumberFormat="1" applyFont="1" applyFill="1" applyBorder="1" applyAlignment="1">
      <alignment horizontal="center"/>
    </xf>
    <xf numFmtId="0" fontId="7" fillId="2" borderId="11" xfId="26" applyFont="1" applyFill="1" applyBorder="1" applyAlignment="1">
      <alignment horizontal="right"/>
    </xf>
    <xf numFmtId="2" fontId="8" fillId="2" borderId="1" xfId="26" applyNumberFormat="1" applyFont="1" applyFill="1" applyBorder="1" applyAlignment="1">
      <alignment horizontal="center"/>
    </xf>
    <xf numFmtId="0" fontId="7" fillId="8" borderId="11" xfId="26" applyFont="1" applyFill="1" applyBorder="1"/>
    <xf numFmtId="2" fontId="7" fillId="8" borderId="1" xfId="26" applyNumberFormat="1" applyFont="1" applyFill="1" applyBorder="1" applyAlignment="1">
      <alignment horizontal="center"/>
    </xf>
    <xf numFmtId="0" fontId="7" fillId="2" borderId="11" xfId="26" applyFont="1" applyFill="1" applyBorder="1" applyAlignment="1">
      <alignment horizontal="right" wrapText="1"/>
    </xf>
    <xf numFmtId="0" fontId="7" fillId="2" borderId="23" xfId="26" applyFont="1" applyFill="1" applyBorder="1" applyAlignment="1">
      <alignment horizontal="center" wrapText="1"/>
    </xf>
    <xf numFmtId="0" fontId="7" fillId="2" borderId="13" xfId="26" applyFont="1" applyFill="1" applyBorder="1"/>
    <xf numFmtId="0" fontId="7" fillId="2" borderId="15" xfId="26" applyFont="1" applyFill="1" applyBorder="1" applyAlignment="1">
      <alignment horizontal="center"/>
    </xf>
    <xf numFmtId="164" fontId="7" fillId="2" borderId="15" xfId="26" applyNumberFormat="1" applyFont="1" applyFill="1" applyBorder="1" applyAlignment="1">
      <alignment horizontal="center"/>
    </xf>
    <xf numFmtId="2" fontId="7" fillId="2" borderId="15" xfId="26" applyNumberFormat="1" applyFont="1" applyFill="1" applyBorder="1" applyAlignment="1">
      <alignment horizontal="center"/>
    </xf>
    <xf numFmtId="2" fontId="7" fillId="2" borderId="37" xfId="26" applyNumberFormat="1" applyFont="1" applyFill="1" applyBorder="1" applyAlignment="1">
      <alignment horizontal="center"/>
    </xf>
    <xf numFmtId="0" fontId="9" fillId="3" borderId="17" xfId="26" applyFont="1" applyFill="1" applyBorder="1"/>
    <xf numFmtId="0" fontId="9" fillId="3" borderId="20" xfId="26" applyFont="1" applyFill="1" applyBorder="1" applyAlignment="1">
      <alignment wrapText="1"/>
    </xf>
    <xf numFmtId="0" fontId="9" fillId="3" borderId="21" xfId="26" applyFont="1" applyFill="1" applyBorder="1" applyAlignment="1">
      <alignment horizontal="center"/>
    </xf>
    <xf numFmtId="2" fontId="9" fillId="3" borderId="21" xfId="26" applyNumberFormat="1" applyFont="1" applyFill="1" applyBorder="1" applyAlignment="1">
      <alignment horizontal="center"/>
    </xf>
    <xf numFmtId="2" fontId="9" fillId="3" borderId="36" xfId="26" applyNumberFormat="1" applyFont="1" applyFill="1" applyBorder="1" applyAlignment="1">
      <alignment horizontal="center"/>
    </xf>
    <xf numFmtId="0" fontId="10" fillId="3" borderId="18" xfId="26" applyFont="1" applyFill="1" applyBorder="1" applyAlignment="1">
      <alignment wrapText="1"/>
    </xf>
    <xf numFmtId="0" fontId="10" fillId="3" borderId="3" xfId="26" applyFont="1" applyFill="1" applyBorder="1" applyAlignment="1">
      <alignment horizontal="center" vertical="center" wrapText="1"/>
    </xf>
    <xf numFmtId="2" fontId="10" fillId="3" borderId="4" xfId="26" applyNumberFormat="1" applyFont="1" applyFill="1" applyBorder="1" applyAlignment="1">
      <alignment horizontal="center"/>
    </xf>
    <xf numFmtId="2" fontId="10" fillId="3" borderId="6" xfId="26" applyNumberFormat="1" applyFont="1" applyFill="1" applyBorder="1" applyAlignment="1">
      <alignment horizontal="center"/>
    </xf>
    <xf numFmtId="0" fontId="10" fillId="0" borderId="0" xfId="26" applyFont="1"/>
    <xf numFmtId="0" fontId="10" fillId="3" borderId="11" xfId="26" applyFont="1" applyFill="1" applyBorder="1" applyAlignment="1">
      <alignment horizontal="right"/>
    </xf>
    <xf numFmtId="2" fontId="10" fillId="3" borderId="1" xfId="26" applyNumberFormat="1" applyFont="1" applyFill="1" applyBorder="1" applyAlignment="1">
      <alignment horizontal="center"/>
    </xf>
    <xf numFmtId="2" fontId="10" fillId="3" borderId="23" xfId="26" applyNumberFormat="1" applyFont="1" applyFill="1" applyBorder="1" applyAlignment="1">
      <alignment horizontal="center"/>
    </xf>
    <xf numFmtId="0" fontId="10" fillId="3" borderId="11" xfId="26" applyFont="1" applyFill="1" applyBorder="1" applyAlignment="1">
      <alignment horizontal="right" wrapText="1"/>
    </xf>
    <xf numFmtId="0" fontId="10" fillId="3" borderId="13" xfId="26" applyFont="1" applyFill="1" applyBorder="1" applyAlignment="1">
      <alignment horizontal="right"/>
    </xf>
    <xf numFmtId="0" fontId="10" fillId="3" borderId="14" xfId="26" applyFont="1" applyFill="1" applyBorder="1" applyAlignment="1">
      <alignment horizontal="center" vertical="center" wrapText="1"/>
    </xf>
    <xf numFmtId="2" fontId="10" fillId="3" borderId="15" xfId="26" applyNumberFormat="1" applyFont="1" applyFill="1" applyBorder="1" applyAlignment="1">
      <alignment horizontal="center"/>
    </xf>
    <xf numFmtId="2" fontId="10" fillId="3" borderId="37" xfId="26" applyNumberFormat="1" applyFont="1" applyFill="1" applyBorder="1" applyAlignment="1">
      <alignment horizontal="center"/>
    </xf>
    <xf numFmtId="0" fontId="10" fillId="3" borderId="7" xfId="26" applyFont="1" applyFill="1" applyBorder="1" applyAlignment="1">
      <alignment wrapText="1"/>
    </xf>
    <xf numFmtId="2" fontId="10" fillId="3" borderId="9" xfId="26" applyNumberFormat="1" applyFont="1" applyFill="1" applyBorder="1" applyAlignment="1">
      <alignment horizontal="center"/>
    </xf>
    <xf numFmtId="2" fontId="10" fillId="3" borderId="38" xfId="26" applyNumberFormat="1" applyFont="1" applyFill="1" applyBorder="1" applyAlignment="1">
      <alignment horizontal="center"/>
    </xf>
    <xf numFmtId="0" fontId="8" fillId="4" borderId="23" xfId="26" applyFont="1" applyFill="1" applyBorder="1"/>
    <xf numFmtId="0" fontId="8" fillId="8" borderId="7" xfId="26" applyFont="1" applyFill="1" applyBorder="1"/>
    <xf numFmtId="0" fontId="8" fillId="4" borderId="9" xfId="26" applyFont="1" applyFill="1" applyBorder="1" applyAlignment="1">
      <alignment horizontal="center"/>
    </xf>
    <xf numFmtId="4" fontId="8" fillId="8" borderId="9" xfId="26" applyNumberFormat="1" applyFont="1" applyFill="1" applyBorder="1" applyAlignment="1">
      <alignment horizontal="center"/>
    </xf>
    <xf numFmtId="4" fontId="8" fillId="4" borderId="9" xfId="26" applyNumberFormat="1" applyFont="1" applyFill="1" applyBorder="1" applyAlignment="1">
      <alignment horizontal="center"/>
    </xf>
    <xf numFmtId="4" fontId="8" fillId="4" borderId="38" xfId="26" applyNumberFormat="1" applyFont="1" applyFill="1" applyBorder="1" applyAlignment="1">
      <alignment horizontal="center"/>
    </xf>
    <xf numFmtId="0" fontId="7" fillId="4" borderId="11" xfId="26" applyFont="1" applyFill="1" applyBorder="1" applyAlignment="1">
      <alignment wrapText="1"/>
    </xf>
    <xf numFmtId="0" fontId="7" fillId="4" borderId="1" xfId="26" applyFont="1" applyFill="1" applyBorder="1" applyAlignment="1">
      <alignment horizontal="center" vertical="center" wrapText="1"/>
    </xf>
    <xf numFmtId="3" fontId="7" fillId="4" borderId="1" xfId="26" applyNumberFormat="1" applyFont="1" applyFill="1" applyBorder="1" applyAlignment="1">
      <alignment horizontal="center"/>
    </xf>
    <xf numFmtId="0" fontId="7" fillId="4" borderId="0" xfId="26" applyFont="1" applyFill="1"/>
    <xf numFmtId="0" fontId="7" fillId="4" borderId="1" xfId="26" applyFont="1" applyFill="1" applyBorder="1"/>
    <xf numFmtId="0" fontId="7" fillId="4" borderId="23" xfId="26" applyFont="1" applyFill="1" applyBorder="1"/>
    <xf numFmtId="0" fontId="7" fillId="8" borderId="11" xfId="26" applyFont="1" applyFill="1" applyBorder="1" applyAlignment="1">
      <alignment wrapText="1"/>
    </xf>
    <xf numFmtId="3" fontId="7" fillId="8" borderId="1" xfId="26" applyNumberFormat="1" applyFont="1" applyFill="1" applyBorder="1" applyAlignment="1">
      <alignment horizontal="center"/>
    </xf>
    <xf numFmtId="0" fontId="7" fillId="4" borderId="13" xfId="26" applyFont="1" applyFill="1" applyBorder="1" applyAlignment="1">
      <alignment wrapText="1"/>
    </xf>
    <xf numFmtId="0" fontId="7" fillId="4" borderId="15" xfId="26" applyFont="1" applyFill="1" applyBorder="1" applyAlignment="1">
      <alignment horizontal="center" vertical="center" wrapText="1"/>
    </xf>
    <xf numFmtId="3" fontId="7" fillId="4" borderId="15" xfId="26" applyNumberFormat="1" applyFont="1" applyFill="1" applyBorder="1" applyAlignment="1">
      <alignment horizontal="center"/>
    </xf>
    <xf numFmtId="0" fontId="7" fillId="4" borderId="15" xfId="26" applyFont="1" applyFill="1" applyBorder="1"/>
    <xf numFmtId="0" fontId="7" fillId="4" borderId="37" xfId="26" applyFont="1" applyFill="1" applyBorder="1"/>
    <xf numFmtId="0" fontId="8" fillId="0" borderId="25" xfId="26" applyFont="1" applyBorder="1" applyAlignment="1">
      <alignment horizontal="left"/>
    </xf>
    <xf numFmtId="0" fontId="7" fillId="0" borderId="25" xfId="26" applyFont="1" applyBorder="1" applyAlignment="1">
      <alignment horizontal="center"/>
    </xf>
    <xf numFmtId="0" fontId="7" fillId="0" borderId="25" xfId="26" applyFont="1" applyBorder="1"/>
    <xf numFmtId="0" fontId="8" fillId="0" borderId="25" xfId="26" applyFont="1" applyBorder="1"/>
    <xf numFmtId="0" fontId="16" fillId="0" borderId="0" xfId="26" applyFont="1"/>
    <xf numFmtId="0" fontId="7" fillId="0" borderId="0" xfId="26" applyFont="1" applyAlignment="1">
      <alignment horizontal="center"/>
    </xf>
    <xf numFmtId="0" fontId="10" fillId="0" borderId="0" xfId="26" applyFont="1" applyAlignment="1">
      <alignment horizontal="center"/>
    </xf>
    <xf numFmtId="0" fontId="9" fillId="0" borderId="0" xfId="26" applyFont="1"/>
    <xf numFmtId="0" fontId="10" fillId="0" borderId="0" xfId="26" applyFont="1" applyAlignment="1">
      <alignment horizontal="left" wrapText="1"/>
    </xf>
    <xf numFmtId="0" fontId="10" fillId="0" borderId="0" xfId="26" applyFont="1" applyAlignment="1">
      <alignment horizontal="center" wrapText="1"/>
    </xf>
    <xf numFmtId="4" fontId="7" fillId="2" borderId="1" xfId="26" applyNumberFormat="1" applyFont="1" applyFill="1" applyBorder="1" applyAlignment="1">
      <alignment horizontal="center"/>
    </xf>
    <xf numFmtId="4" fontId="7" fillId="0" borderId="0" xfId="26" applyNumberFormat="1" applyFont="1"/>
    <xf numFmtId="2" fontId="7" fillId="0" borderId="0" xfId="26" applyNumberFormat="1" applyFont="1"/>
    <xf numFmtId="3" fontId="7" fillId="0" borderId="0" xfId="26" applyNumberFormat="1" applyFont="1"/>
    <xf numFmtId="3" fontId="0" fillId="0" borderId="0" xfId="0" applyNumberFormat="1"/>
    <xf numFmtId="4" fontId="0" fillId="0" borderId="0" xfId="0" applyNumberFormat="1"/>
    <xf numFmtId="0" fontId="7" fillId="2" borderId="1" xfId="0" applyFont="1" applyFill="1" applyBorder="1" applyAlignment="1">
      <alignment vertical="center" wrapText="1"/>
    </xf>
    <xf numFmtId="0" fontId="7" fillId="2" borderId="1" xfId="0" applyFont="1" applyFill="1" applyBorder="1" applyAlignment="1">
      <alignment vertical="center"/>
    </xf>
    <xf numFmtId="0" fontId="10" fillId="3" borderId="1" xfId="0" applyFont="1" applyFill="1" applyBorder="1" applyAlignment="1">
      <alignment vertical="center" wrapText="1"/>
    </xf>
    <xf numFmtId="0" fontId="10" fillId="3" borderId="1" xfId="26" applyFont="1" applyFill="1" applyBorder="1" applyAlignment="1">
      <alignment wrapText="1"/>
    </xf>
    <xf numFmtId="0" fontId="10" fillId="3" borderId="1" xfId="26" applyFont="1" applyFill="1" applyBorder="1" applyAlignment="1">
      <alignment horizontal="center" vertical="center" wrapText="1"/>
    </xf>
    <xf numFmtId="0" fontId="10" fillId="3" borderId="1" xfId="26" applyFont="1" applyFill="1" applyBorder="1" applyAlignment="1">
      <alignment horizontal="right"/>
    </xf>
    <xf numFmtId="0" fontId="10" fillId="3" borderId="1" xfId="26" applyFont="1" applyFill="1" applyBorder="1" applyAlignment="1">
      <alignment horizontal="right" wrapText="1"/>
    </xf>
    <xf numFmtId="0" fontId="10" fillId="3" borderId="1" xfId="26" applyFont="1" applyFill="1" applyBorder="1" applyAlignment="1">
      <alignment vertical="center" wrapText="1"/>
    </xf>
    <xf numFmtId="0" fontId="0" fillId="0" borderId="0" xfId="0" applyAlignment="1">
      <alignment horizontal="left" wrapText="1"/>
    </xf>
    <xf numFmtId="0" fontId="5" fillId="0" borderId="0" xfId="27"/>
    <xf numFmtId="0" fontId="8" fillId="0" borderId="1" xfId="27" applyFont="1" applyBorder="1" applyAlignment="1">
      <alignment vertical="center"/>
    </xf>
    <xf numFmtId="0" fontId="8" fillId="0" borderId="2" xfId="27" applyFont="1" applyBorder="1" applyAlignment="1">
      <alignment vertical="center"/>
    </xf>
    <xf numFmtId="0" fontId="8" fillId="0" borderId="2" xfId="27" applyFont="1" applyBorder="1" applyAlignment="1">
      <alignment horizontal="center" vertical="center"/>
    </xf>
    <xf numFmtId="0" fontId="8" fillId="0" borderId="2" xfId="27" applyFont="1" applyBorder="1" applyAlignment="1">
      <alignment horizontal="center" vertical="center" wrapText="1"/>
    </xf>
    <xf numFmtId="0" fontId="8" fillId="2" borderId="17" xfId="27" applyFont="1" applyFill="1" applyBorder="1" applyAlignment="1">
      <alignment vertical="center"/>
    </xf>
    <xf numFmtId="0" fontId="8" fillId="2" borderId="20" xfId="27" applyFont="1" applyFill="1" applyBorder="1" applyAlignment="1">
      <alignment vertical="center"/>
    </xf>
    <xf numFmtId="0" fontId="8" fillId="2" borderId="21" xfId="27" applyFont="1" applyFill="1" applyBorder="1" applyAlignment="1">
      <alignment horizontal="center" vertical="center"/>
    </xf>
    <xf numFmtId="2" fontId="8" fillId="2" borderId="21" xfId="27" applyNumberFormat="1" applyFont="1" applyFill="1" applyBorder="1" applyAlignment="1">
      <alignment horizontal="center" vertical="center"/>
    </xf>
    <xf numFmtId="2" fontId="8" fillId="2" borderId="22" xfId="27" applyNumberFormat="1" applyFont="1" applyFill="1" applyBorder="1" applyAlignment="1">
      <alignment horizontal="center" vertical="center"/>
    </xf>
    <xf numFmtId="0" fontId="7" fillId="2" borderId="18" xfId="27" applyFont="1" applyFill="1" applyBorder="1" applyAlignment="1">
      <alignment wrapText="1"/>
    </xf>
    <xf numFmtId="2" fontId="7" fillId="2" borderId="4" xfId="27" applyNumberFormat="1" applyFont="1" applyFill="1" applyBorder="1" applyAlignment="1">
      <alignment horizontal="center"/>
    </xf>
    <xf numFmtId="2" fontId="7" fillId="2" borderId="4" xfId="27" applyNumberFormat="1" applyFont="1" applyFill="1" applyBorder="1" applyAlignment="1">
      <alignment horizontal="center" wrapText="1"/>
    </xf>
    <xf numFmtId="2" fontId="7" fillId="2" borderId="19" xfId="27" applyNumberFormat="1" applyFont="1" applyFill="1" applyBorder="1" applyAlignment="1">
      <alignment horizontal="center"/>
    </xf>
    <xf numFmtId="0" fontId="7" fillId="2" borderId="11" xfId="27" applyFont="1" applyFill="1" applyBorder="1"/>
    <xf numFmtId="2" fontId="7" fillId="2" borderId="1" xfId="27" applyNumberFormat="1" applyFont="1" applyFill="1" applyBorder="1" applyAlignment="1">
      <alignment horizontal="center"/>
    </xf>
    <xf numFmtId="2" fontId="7" fillId="2" borderId="12" xfId="27" applyNumberFormat="1" applyFont="1" applyFill="1" applyBorder="1" applyAlignment="1">
      <alignment horizontal="center"/>
    </xf>
    <xf numFmtId="0" fontId="7" fillId="2" borderId="11" xfId="27" applyFont="1" applyFill="1" applyBorder="1" applyAlignment="1">
      <alignment horizontal="right"/>
    </xf>
    <xf numFmtId="0" fontId="5" fillId="9" borderId="0" xfId="27" applyFill="1"/>
    <xf numFmtId="0" fontId="26" fillId="9" borderId="0" xfId="27" applyFont="1" applyFill="1"/>
    <xf numFmtId="0" fontId="7" fillId="2" borderId="11" xfId="27" applyFont="1" applyFill="1" applyBorder="1" applyAlignment="1">
      <alignment horizontal="right" wrapText="1"/>
    </xf>
    <xf numFmtId="0" fontId="7" fillId="2" borderId="23" xfId="27" applyFont="1" applyFill="1" applyBorder="1" applyAlignment="1">
      <alignment horizontal="center" wrapText="1"/>
    </xf>
    <xf numFmtId="0" fontId="7" fillId="2" borderId="13" xfId="27" applyFont="1" applyFill="1" applyBorder="1"/>
    <xf numFmtId="0" fontId="7" fillId="2" borderId="15" xfId="27" applyFont="1" applyFill="1" applyBorder="1" applyAlignment="1">
      <alignment horizontal="center"/>
    </xf>
    <xf numFmtId="2" fontId="7" fillId="2" borderId="15" xfId="27" applyNumberFormat="1" applyFont="1" applyFill="1" applyBorder="1" applyAlignment="1">
      <alignment horizontal="center"/>
    </xf>
    <xf numFmtId="2" fontId="7" fillId="2" borderId="16" xfId="27" applyNumberFormat="1" applyFont="1" applyFill="1" applyBorder="1" applyAlignment="1">
      <alignment horizontal="center"/>
    </xf>
    <xf numFmtId="0" fontId="9" fillId="3" borderId="17" xfId="27" applyFont="1" applyFill="1" applyBorder="1"/>
    <xf numFmtId="0" fontId="9" fillId="3" borderId="20" xfId="27" applyFont="1" applyFill="1" applyBorder="1" applyAlignment="1">
      <alignment wrapText="1"/>
    </xf>
    <xf numFmtId="0" fontId="9" fillId="3" borderId="21" xfId="27" applyFont="1" applyFill="1" applyBorder="1" applyAlignment="1">
      <alignment horizontal="center"/>
    </xf>
    <xf numFmtId="2" fontId="9" fillId="3" borderId="21" xfId="27" applyNumberFormat="1" applyFont="1" applyFill="1" applyBorder="1" applyAlignment="1">
      <alignment horizontal="center"/>
    </xf>
    <xf numFmtId="2" fontId="9" fillId="3" borderId="22" xfId="27" applyNumberFormat="1" applyFont="1" applyFill="1" applyBorder="1" applyAlignment="1">
      <alignment horizontal="center"/>
    </xf>
    <xf numFmtId="0" fontId="10" fillId="3" borderId="18" xfId="27" applyFont="1" applyFill="1" applyBorder="1" applyAlignment="1">
      <alignment wrapText="1"/>
    </xf>
    <xf numFmtId="0" fontId="10" fillId="3" borderId="3" xfId="27" applyFont="1" applyFill="1" applyBorder="1" applyAlignment="1">
      <alignment vertical="center" wrapText="1"/>
    </xf>
    <xf numFmtId="2" fontId="10" fillId="3" borderId="4" xfId="27" applyNumberFormat="1" applyFont="1" applyFill="1" applyBorder="1" applyAlignment="1">
      <alignment horizontal="center"/>
    </xf>
    <xf numFmtId="2" fontId="10" fillId="3" borderId="19" xfId="27" applyNumberFormat="1" applyFont="1" applyFill="1" applyBorder="1" applyAlignment="1">
      <alignment horizontal="center"/>
    </xf>
    <xf numFmtId="0" fontId="10" fillId="3" borderId="11" xfId="27" applyFont="1" applyFill="1" applyBorder="1" applyAlignment="1">
      <alignment horizontal="right"/>
    </xf>
    <xf numFmtId="2" fontId="10" fillId="3" borderId="1" xfId="27" applyNumberFormat="1" applyFont="1" applyFill="1" applyBorder="1" applyAlignment="1">
      <alignment horizontal="center"/>
    </xf>
    <xf numFmtId="2" fontId="10" fillId="3" borderId="12" xfId="27" applyNumberFormat="1" applyFont="1" applyFill="1" applyBorder="1" applyAlignment="1">
      <alignment horizontal="center"/>
    </xf>
    <xf numFmtId="0" fontId="10" fillId="3" borderId="11" xfId="27" applyFont="1" applyFill="1" applyBorder="1" applyAlignment="1">
      <alignment horizontal="right" wrapText="1"/>
    </xf>
    <xf numFmtId="0" fontId="10" fillId="3" borderId="13" xfId="27" applyFont="1" applyFill="1" applyBorder="1" applyAlignment="1">
      <alignment horizontal="right"/>
    </xf>
    <xf numFmtId="0" fontId="10" fillId="3" borderId="14" xfId="27" applyFont="1" applyFill="1" applyBorder="1" applyAlignment="1">
      <alignment vertical="center" wrapText="1"/>
    </xf>
    <xf numFmtId="2" fontId="10" fillId="3" borderId="15" xfId="27" applyNumberFormat="1" applyFont="1" applyFill="1" applyBorder="1" applyAlignment="1">
      <alignment horizontal="center"/>
    </xf>
    <xf numFmtId="2" fontId="10" fillId="3" borderId="16" xfId="27" applyNumberFormat="1" applyFont="1" applyFill="1" applyBorder="1" applyAlignment="1">
      <alignment horizontal="center"/>
    </xf>
    <xf numFmtId="0" fontId="10" fillId="3" borderId="7" xfId="27" applyFont="1" applyFill="1" applyBorder="1" applyAlignment="1">
      <alignment wrapText="1"/>
    </xf>
    <xf numFmtId="2" fontId="10" fillId="3" borderId="9" xfId="27" applyNumberFormat="1" applyFont="1" applyFill="1" applyBorder="1" applyAlignment="1">
      <alignment horizontal="center"/>
    </xf>
    <xf numFmtId="2" fontId="10" fillId="3" borderId="10" xfId="27" applyNumberFormat="1" applyFont="1" applyFill="1" applyBorder="1" applyAlignment="1">
      <alignment horizontal="center"/>
    </xf>
    <xf numFmtId="0" fontId="8" fillId="4" borderId="23" xfId="27" applyFont="1" applyFill="1" applyBorder="1"/>
    <xf numFmtId="0" fontId="8" fillId="4" borderId="7" xfId="27" applyFont="1" applyFill="1" applyBorder="1"/>
    <xf numFmtId="0" fontId="8" fillId="4" borderId="9" xfId="27" applyFont="1" applyFill="1" applyBorder="1"/>
    <xf numFmtId="4" fontId="8" fillId="4" borderId="9" xfId="27" applyNumberFormat="1" applyFont="1" applyFill="1" applyBorder="1" applyAlignment="1">
      <alignment horizontal="center"/>
    </xf>
    <xf numFmtId="4" fontId="8" fillId="4" borderId="10" xfId="27" applyNumberFormat="1" applyFont="1" applyFill="1" applyBorder="1" applyAlignment="1">
      <alignment horizontal="center"/>
    </xf>
    <xf numFmtId="0" fontId="7" fillId="4" borderId="11" xfId="27" applyFont="1" applyFill="1" applyBorder="1" applyAlignment="1">
      <alignment wrapText="1"/>
    </xf>
    <xf numFmtId="0" fontId="7" fillId="4" borderId="1" xfId="27" applyFont="1" applyFill="1" applyBorder="1" applyAlignment="1">
      <alignment horizontal="center" vertical="center" wrapText="1"/>
    </xf>
    <xf numFmtId="3" fontId="7" fillId="4" borderId="1" xfId="27" applyNumberFormat="1" applyFont="1" applyFill="1" applyBorder="1" applyAlignment="1">
      <alignment horizontal="center"/>
    </xf>
    <xf numFmtId="0" fontId="7" fillId="4" borderId="0" xfId="27" applyFont="1" applyFill="1"/>
    <xf numFmtId="0" fontId="7" fillId="4" borderId="1" xfId="27" applyFont="1" applyFill="1" applyBorder="1"/>
    <xf numFmtId="0" fontId="7" fillId="4" borderId="12" xfId="27" applyFont="1" applyFill="1" applyBorder="1"/>
    <xf numFmtId="0" fontId="7" fillId="4" borderId="13" xfId="27" applyFont="1" applyFill="1" applyBorder="1" applyAlignment="1">
      <alignment wrapText="1"/>
    </xf>
    <xf numFmtId="0" fontId="7" fillId="4" borderId="15" xfId="27" applyFont="1" applyFill="1" applyBorder="1" applyAlignment="1">
      <alignment horizontal="center" vertical="center" wrapText="1"/>
    </xf>
    <xf numFmtId="3" fontId="7" fillId="4" borderId="15" xfId="27" applyNumberFormat="1" applyFont="1" applyFill="1" applyBorder="1" applyAlignment="1">
      <alignment horizontal="center"/>
    </xf>
    <xf numFmtId="0" fontId="7" fillId="4" borderId="15" xfId="27" applyFont="1" applyFill="1" applyBorder="1"/>
    <xf numFmtId="0" fontId="7" fillId="4" borderId="16" xfId="27" applyFont="1" applyFill="1" applyBorder="1"/>
    <xf numFmtId="0" fontId="7" fillId="0" borderId="0" xfId="27" applyFont="1"/>
    <xf numFmtId="0" fontId="8" fillId="0" borderId="25" xfId="27" applyFont="1" applyBorder="1"/>
    <xf numFmtId="0" fontId="7" fillId="0" borderId="25" xfId="27" applyFont="1" applyBorder="1"/>
    <xf numFmtId="0" fontId="16" fillId="0" borderId="0" xfId="27" applyFont="1"/>
    <xf numFmtId="0" fontId="10" fillId="0" borderId="0" xfId="27" applyFont="1"/>
    <xf numFmtId="0" fontId="9" fillId="0" borderId="0" xfId="27" applyFont="1"/>
    <xf numFmtId="0" fontId="7" fillId="4" borderId="1" xfId="0" applyFont="1" applyFill="1" applyBorder="1" applyAlignment="1">
      <alignment horizontal="center" vertical="center" wrapText="1"/>
    </xf>
    <xf numFmtId="0" fontId="7" fillId="0" borderId="0" xfId="28" applyFont="1"/>
    <xf numFmtId="0" fontId="8" fillId="0" borderId="1" xfId="28" applyFont="1" applyBorder="1" applyAlignment="1">
      <alignment vertical="center"/>
    </xf>
    <xf numFmtId="0" fontId="8" fillId="0" borderId="2" xfId="28" applyFont="1" applyBorder="1" applyAlignment="1">
      <alignment vertical="center"/>
    </xf>
    <xf numFmtId="0" fontId="8" fillId="0" borderId="2" xfId="28" applyFont="1" applyBorder="1" applyAlignment="1">
      <alignment horizontal="center" vertical="center"/>
    </xf>
    <xf numFmtId="0" fontId="8" fillId="0" borderId="2" xfId="28" applyFont="1" applyBorder="1" applyAlignment="1">
      <alignment horizontal="center" vertical="center" wrapText="1"/>
    </xf>
    <xf numFmtId="0" fontId="8" fillId="0" borderId="0" xfId="28" applyFont="1"/>
    <xf numFmtId="0" fontId="8" fillId="2" borderId="17" xfId="28" applyFont="1" applyFill="1" applyBorder="1" applyAlignment="1">
      <alignment vertical="center"/>
    </xf>
    <xf numFmtId="0" fontId="8" fillId="2" borderId="20" xfId="28" applyFont="1" applyFill="1" applyBorder="1" applyAlignment="1">
      <alignment vertical="center"/>
    </xf>
    <xf numFmtId="0" fontId="8" fillId="2" borderId="21" xfId="28" applyFont="1" applyFill="1" applyBorder="1" applyAlignment="1">
      <alignment horizontal="center" vertical="center"/>
    </xf>
    <xf numFmtId="2" fontId="8" fillId="2" borderId="21" xfId="28" applyNumberFormat="1" applyFont="1" applyFill="1" applyBorder="1" applyAlignment="1">
      <alignment horizontal="center" vertical="center"/>
    </xf>
    <xf numFmtId="2" fontId="8" fillId="2" borderId="22" xfId="28" applyNumberFormat="1" applyFont="1" applyFill="1" applyBorder="1" applyAlignment="1">
      <alignment horizontal="center" vertical="center"/>
    </xf>
    <xf numFmtId="0" fontId="7" fillId="2" borderId="18" xfId="28" applyFont="1" applyFill="1" applyBorder="1" applyAlignment="1">
      <alignment wrapText="1"/>
    </xf>
    <xf numFmtId="2" fontId="7" fillId="2" borderId="4" xfId="28" applyNumberFormat="1" applyFont="1" applyFill="1" applyBorder="1" applyAlignment="1">
      <alignment horizontal="center"/>
    </xf>
    <xf numFmtId="2" fontId="7" fillId="2" borderId="4" xfId="28" applyNumberFormat="1" applyFont="1" applyFill="1" applyBorder="1" applyAlignment="1">
      <alignment horizontal="center" wrapText="1"/>
    </xf>
    <xf numFmtId="2" fontId="7" fillId="2" borderId="19" xfId="28" applyNumberFormat="1" applyFont="1" applyFill="1" applyBorder="1" applyAlignment="1">
      <alignment horizontal="center"/>
    </xf>
    <xf numFmtId="0" fontId="7" fillId="2" borderId="11" xfId="28" applyFont="1" applyFill="1" applyBorder="1"/>
    <xf numFmtId="2" fontId="7" fillId="2" borderId="1" xfId="28" applyNumberFormat="1" applyFont="1" applyFill="1" applyBorder="1" applyAlignment="1">
      <alignment horizontal="center"/>
    </xf>
    <xf numFmtId="2" fontId="7" fillId="2" borderId="12" xfId="28" applyNumberFormat="1" applyFont="1" applyFill="1" applyBorder="1" applyAlignment="1">
      <alignment horizontal="center"/>
    </xf>
    <xf numFmtId="0" fontId="7" fillId="2" borderId="11" xfId="28" applyFont="1" applyFill="1" applyBorder="1" applyAlignment="1">
      <alignment horizontal="right"/>
    </xf>
    <xf numFmtId="2" fontId="8" fillId="2" borderId="1" xfId="28" applyNumberFormat="1" applyFont="1" applyFill="1" applyBorder="1" applyAlignment="1">
      <alignment horizontal="center"/>
    </xf>
    <xf numFmtId="0" fontId="7" fillId="2" borderId="11" xfId="28" applyFont="1" applyFill="1" applyBorder="1" applyAlignment="1">
      <alignment horizontal="right" wrapText="1"/>
    </xf>
    <xf numFmtId="0" fontId="7" fillId="2" borderId="23" xfId="28" applyFont="1" applyFill="1" applyBorder="1" applyAlignment="1">
      <alignment horizontal="center" wrapText="1"/>
    </xf>
    <xf numFmtId="0" fontId="7" fillId="2" borderId="13" xfId="28" applyFont="1" applyFill="1" applyBorder="1"/>
    <xf numFmtId="0" fontId="7" fillId="2" borderId="15" xfId="28" applyFont="1" applyFill="1" applyBorder="1" applyAlignment="1">
      <alignment horizontal="center"/>
    </xf>
    <xf numFmtId="164" fontId="7" fillId="2" borderId="15" xfId="28" applyNumberFormat="1" applyFont="1" applyFill="1" applyBorder="1" applyAlignment="1">
      <alignment horizontal="center"/>
    </xf>
    <xf numFmtId="2" fontId="7" fillId="2" borderId="15" xfId="28" applyNumberFormat="1" applyFont="1" applyFill="1" applyBorder="1" applyAlignment="1">
      <alignment horizontal="center"/>
    </xf>
    <xf numFmtId="2" fontId="7" fillId="2" borderId="16" xfId="28" applyNumberFormat="1" applyFont="1" applyFill="1" applyBorder="1" applyAlignment="1">
      <alignment horizontal="center"/>
    </xf>
    <xf numFmtId="0" fontId="9" fillId="3" borderId="17" xfId="28" applyFont="1" applyFill="1" applyBorder="1"/>
    <xf numFmtId="0" fontId="9" fillId="3" borderId="20" xfId="28" applyFont="1" applyFill="1" applyBorder="1" applyAlignment="1">
      <alignment wrapText="1"/>
    </xf>
    <xf numFmtId="0" fontId="9" fillId="3" borderId="21" xfId="28" applyFont="1" applyFill="1" applyBorder="1" applyAlignment="1">
      <alignment horizontal="center"/>
    </xf>
    <xf numFmtId="2" fontId="9" fillId="3" borderId="21" xfId="28" applyNumberFormat="1" applyFont="1" applyFill="1" applyBorder="1" applyAlignment="1">
      <alignment horizontal="center"/>
    </xf>
    <xf numFmtId="2" fontId="9" fillId="3" borderId="22" xfId="28" applyNumberFormat="1" applyFont="1" applyFill="1" applyBorder="1" applyAlignment="1">
      <alignment horizontal="center"/>
    </xf>
    <xf numFmtId="0" fontId="10" fillId="3" borderId="18" xfId="28" applyFont="1" applyFill="1" applyBorder="1" applyAlignment="1">
      <alignment wrapText="1"/>
    </xf>
    <xf numFmtId="0" fontId="10" fillId="3" borderId="3" xfId="28" applyFont="1" applyFill="1" applyBorder="1" applyAlignment="1">
      <alignment horizontal="center" vertical="center" wrapText="1"/>
    </xf>
    <xf numFmtId="2" fontId="10" fillId="3" borderId="4" xfId="28" applyNumberFormat="1" applyFont="1" applyFill="1" applyBorder="1" applyAlignment="1">
      <alignment horizontal="center"/>
    </xf>
    <xf numFmtId="2" fontId="10" fillId="3" borderId="19" xfId="28" applyNumberFormat="1" applyFont="1" applyFill="1" applyBorder="1" applyAlignment="1">
      <alignment horizontal="center"/>
    </xf>
    <xf numFmtId="0" fontId="10" fillId="0" borderId="0" xfId="28" applyFont="1"/>
    <xf numFmtId="0" fontId="10" fillId="3" borderId="11" xfId="28" applyFont="1" applyFill="1" applyBorder="1" applyAlignment="1">
      <alignment horizontal="right"/>
    </xf>
    <xf numFmtId="2" fontId="10" fillId="3" borderId="1" xfId="28" applyNumberFormat="1" applyFont="1" applyFill="1" applyBorder="1" applyAlignment="1">
      <alignment horizontal="center"/>
    </xf>
    <xf numFmtId="2" fontId="10" fillId="3" borderId="12" xfId="28" applyNumberFormat="1" applyFont="1" applyFill="1" applyBorder="1" applyAlignment="1">
      <alignment horizontal="center"/>
    </xf>
    <xf numFmtId="0" fontId="10" fillId="3" borderId="11" xfId="28" applyFont="1" applyFill="1" applyBorder="1" applyAlignment="1">
      <alignment horizontal="right" wrapText="1"/>
    </xf>
    <xf numFmtId="0" fontId="10" fillId="3" borderId="13" xfId="28" applyFont="1" applyFill="1" applyBorder="1" applyAlignment="1">
      <alignment horizontal="right"/>
    </xf>
    <xf numFmtId="0" fontId="10" fillId="3" borderId="14" xfId="28" applyFont="1" applyFill="1" applyBorder="1" applyAlignment="1">
      <alignment horizontal="center" vertical="center" wrapText="1"/>
    </xf>
    <xf numFmtId="2" fontId="10" fillId="3" borderId="15" xfId="28" applyNumberFormat="1" applyFont="1" applyFill="1" applyBorder="1" applyAlignment="1">
      <alignment horizontal="center"/>
    </xf>
    <xf numFmtId="2" fontId="10" fillId="3" borderId="16" xfId="28" applyNumberFormat="1" applyFont="1" applyFill="1" applyBorder="1" applyAlignment="1">
      <alignment horizontal="center"/>
    </xf>
    <xf numFmtId="0" fontId="10" fillId="3" borderId="7" xfId="28" applyFont="1" applyFill="1" applyBorder="1" applyAlignment="1">
      <alignment wrapText="1"/>
    </xf>
    <xf numFmtId="2" fontId="10" fillId="3" borderId="9" xfId="28" applyNumberFormat="1" applyFont="1" applyFill="1" applyBorder="1" applyAlignment="1">
      <alignment horizontal="center"/>
    </xf>
    <xf numFmtId="2" fontId="10" fillId="3" borderId="10" xfId="28" applyNumberFormat="1" applyFont="1" applyFill="1" applyBorder="1" applyAlignment="1">
      <alignment horizontal="center"/>
    </xf>
    <xf numFmtId="0" fontId="8" fillId="4" borderId="23" xfId="28" applyFont="1" applyFill="1" applyBorder="1"/>
    <xf numFmtId="0" fontId="8" fillId="4" borderId="7" xfId="28" applyFont="1" applyFill="1" applyBorder="1"/>
    <xf numFmtId="0" fontId="8" fillId="4" borderId="9" xfId="28" applyFont="1" applyFill="1" applyBorder="1" applyAlignment="1">
      <alignment horizontal="center"/>
    </xf>
    <xf numFmtId="4" fontId="8" fillId="4" borderId="9" xfId="28" applyNumberFormat="1" applyFont="1" applyFill="1" applyBorder="1" applyAlignment="1">
      <alignment horizontal="center"/>
    </xf>
    <xf numFmtId="4" fontId="8" fillId="4" borderId="10" xfId="28" applyNumberFormat="1" applyFont="1" applyFill="1" applyBorder="1" applyAlignment="1">
      <alignment horizontal="center"/>
    </xf>
    <xf numFmtId="0" fontId="7" fillId="4" borderId="11" xfId="28" applyFont="1" applyFill="1" applyBorder="1" applyAlignment="1">
      <alignment wrapText="1"/>
    </xf>
    <xf numFmtId="0" fontId="7" fillId="4" borderId="1" xfId="28" applyFont="1" applyFill="1" applyBorder="1" applyAlignment="1">
      <alignment horizontal="center" vertical="center" wrapText="1"/>
    </xf>
    <xf numFmtId="3" fontId="7" fillId="4" borderId="1" xfId="28" applyNumberFormat="1" applyFont="1" applyFill="1" applyBorder="1" applyAlignment="1">
      <alignment horizontal="center"/>
    </xf>
    <xf numFmtId="0" fontId="7" fillId="4" borderId="0" xfId="28" applyFont="1" applyFill="1"/>
    <xf numFmtId="0" fontId="7" fillId="4" borderId="1" xfId="28" applyFont="1" applyFill="1" applyBorder="1"/>
    <xf numFmtId="0" fontId="7" fillId="4" borderId="12" xfId="28" applyFont="1" applyFill="1" applyBorder="1"/>
    <xf numFmtId="0" fontId="7" fillId="4" borderId="13" xfId="28" applyFont="1" applyFill="1" applyBorder="1" applyAlignment="1">
      <alignment wrapText="1"/>
    </xf>
    <xf numFmtId="0" fontId="7" fillId="4" borderId="15" xfId="28" applyFont="1" applyFill="1" applyBorder="1" applyAlignment="1">
      <alignment horizontal="center" vertical="center" wrapText="1"/>
    </xf>
    <xf numFmtId="3" fontId="7" fillId="4" borderId="15" xfId="28" applyNumberFormat="1" applyFont="1" applyFill="1" applyBorder="1" applyAlignment="1">
      <alignment horizontal="center"/>
    </xf>
    <xf numFmtId="0" fontId="7" fillId="4" borderId="15" xfId="28" applyFont="1" applyFill="1" applyBorder="1"/>
    <xf numFmtId="0" fontId="7" fillId="4" borderId="16" xfId="28" applyFont="1" applyFill="1" applyBorder="1"/>
    <xf numFmtId="0" fontId="8" fillId="0" borderId="25" xfId="28" applyFont="1" applyBorder="1" applyAlignment="1">
      <alignment horizontal="left"/>
    </xf>
    <xf numFmtId="0" fontId="7" fillId="0" borderId="25" xfId="28" applyFont="1" applyBorder="1" applyAlignment="1">
      <alignment horizontal="center"/>
    </xf>
    <xf numFmtId="0" fontId="7" fillId="0" borderId="25" xfId="28" applyFont="1" applyBorder="1"/>
    <xf numFmtId="0" fontId="8" fillId="0" borderId="25" xfId="28" applyFont="1" applyBorder="1"/>
    <xf numFmtId="0" fontId="16" fillId="0" borderId="0" xfId="28" applyFont="1"/>
    <xf numFmtId="0" fontId="7" fillId="0" borderId="0" xfId="28" applyFont="1" applyAlignment="1">
      <alignment horizontal="center"/>
    </xf>
    <xf numFmtId="0" fontId="10" fillId="0" borderId="0" xfId="28" applyFont="1" applyAlignment="1">
      <alignment horizontal="center"/>
    </xf>
    <xf numFmtId="0" fontId="9" fillId="0" borderId="0" xfId="28" applyFont="1"/>
    <xf numFmtId="0" fontId="10" fillId="0" borderId="0" xfId="28" applyFont="1" applyAlignment="1">
      <alignment horizontal="left" wrapText="1"/>
    </xf>
    <xf numFmtId="0" fontId="10" fillId="0" borderId="0" xfId="28" applyFont="1" applyAlignment="1">
      <alignment horizontal="center" wrapText="1"/>
    </xf>
    <xf numFmtId="0" fontId="0" fillId="0" borderId="0" xfId="0" pivotButton="1" applyAlignment="1">
      <alignment wrapText="1"/>
    </xf>
    <xf numFmtId="0" fontId="0" fillId="0" borderId="0" xfId="0" applyAlignment="1">
      <alignment wrapText="1"/>
    </xf>
    <xf numFmtId="0" fontId="23" fillId="0" borderId="1" xfId="0" applyFont="1" applyBorder="1" applyAlignment="1">
      <alignment horizontal="center"/>
    </xf>
    <xf numFmtId="0" fontId="8" fillId="2" borderId="1" xfId="0" applyFont="1" applyFill="1" applyBorder="1" applyAlignment="1">
      <alignment vertical="center" wrapText="1"/>
    </xf>
    <xf numFmtId="0" fontId="8" fillId="4" borderId="1" xfId="0" applyFont="1" applyFill="1" applyBorder="1" applyAlignment="1">
      <alignment wrapText="1"/>
    </xf>
    <xf numFmtId="0" fontId="0" fillId="0" borderId="0" xfId="0" applyFill="1"/>
    <xf numFmtId="4" fontId="24" fillId="0" borderId="1" xfId="0" applyNumberFormat="1" applyFont="1" applyFill="1" applyBorder="1" applyAlignment="1">
      <alignment horizontal="center"/>
    </xf>
    <xf numFmtId="0" fontId="23" fillId="0" borderId="1" xfId="0" applyFont="1" applyFill="1" applyBorder="1" applyAlignment="1">
      <alignment horizontal="center"/>
    </xf>
    <xf numFmtId="4" fontId="8" fillId="0" borderId="1" xfId="0" applyNumberFormat="1" applyFont="1" applyFill="1" applyBorder="1" applyAlignment="1">
      <alignment horizontal="center" vertical="center"/>
    </xf>
    <xf numFmtId="0" fontId="0" fillId="0" borderId="1" xfId="0" applyFill="1" applyBorder="1"/>
    <xf numFmtId="4" fontId="10" fillId="0" borderId="1" xfId="0" applyNumberFormat="1" applyFont="1" applyFill="1" applyBorder="1" applyAlignment="1">
      <alignment horizontal="center"/>
    </xf>
    <xf numFmtId="4" fontId="9" fillId="0" borderId="1" xfId="0" applyNumberFormat="1" applyFont="1" applyFill="1" applyBorder="1" applyAlignment="1">
      <alignment horizontal="center"/>
    </xf>
    <xf numFmtId="4" fontId="8" fillId="0" borderId="1" xfId="0" applyNumberFormat="1" applyFont="1" applyFill="1" applyBorder="1" applyAlignment="1">
      <alignment horizontal="center"/>
    </xf>
    <xf numFmtId="4" fontId="7" fillId="0" borderId="1" xfId="0" applyNumberFormat="1" applyFont="1" applyFill="1" applyBorder="1" applyAlignment="1">
      <alignment horizontal="center"/>
    </xf>
    <xf numFmtId="4" fontId="9" fillId="0" borderId="1" xfId="0" applyNumberFormat="1" applyFont="1" applyFill="1" applyBorder="1"/>
    <xf numFmtId="4" fontId="10" fillId="0" borderId="1" xfId="0" applyNumberFormat="1" applyFont="1" applyFill="1" applyBorder="1"/>
    <xf numFmtId="4" fontId="10" fillId="0" borderId="0" xfId="0" applyNumberFormat="1" applyFont="1" applyFill="1"/>
    <xf numFmtId="3" fontId="5" fillId="0" borderId="0" xfId="27" applyNumberFormat="1"/>
    <xf numFmtId="4" fontId="5" fillId="0" borderId="0" xfId="27" applyNumberFormat="1"/>
    <xf numFmtId="4" fontId="0" fillId="0" borderId="1" xfId="0" applyNumberFormat="1" applyBorder="1"/>
    <xf numFmtId="4" fontId="27" fillId="0" borderId="1" xfId="0" applyNumberFormat="1" applyFont="1" applyBorder="1"/>
    <xf numFmtId="0" fontId="3" fillId="0" borderId="0" xfId="44"/>
    <xf numFmtId="0" fontId="8" fillId="0" borderId="1" xfId="44" applyFont="1" applyBorder="1" applyAlignment="1">
      <alignment vertical="center"/>
    </xf>
    <xf numFmtId="0" fontId="8" fillId="0" borderId="2" xfId="44" applyFont="1" applyBorder="1" applyAlignment="1">
      <alignment vertical="center"/>
    </xf>
    <xf numFmtId="0" fontId="8" fillId="0" borderId="2" xfId="44" applyFont="1" applyBorder="1" applyAlignment="1">
      <alignment horizontal="center" vertical="center"/>
    </xf>
    <xf numFmtId="0" fontId="8" fillId="0" borderId="2" xfId="44" applyFont="1" applyBorder="1" applyAlignment="1">
      <alignment horizontal="center" vertical="center" wrapText="1"/>
    </xf>
    <xf numFmtId="0" fontId="8" fillId="2" borderId="17" xfId="44" applyFont="1" applyFill="1" applyBorder="1" applyAlignment="1">
      <alignment vertical="center"/>
    </xf>
    <xf numFmtId="0" fontId="8" fillId="2" borderId="20" xfId="44" applyFont="1" applyFill="1" applyBorder="1" applyAlignment="1">
      <alignment vertical="center"/>
    </xf>
    <xf numFmtId="0" fontId="8" fillId="2" borderId="21" xfId="44" applyFont="1" applyFill="1" applyBorder="1" applyAlignment="1">
      <alignment horizontal="center" vertical="center"/>
    </xf>
    <xf numFmtId="2" fontId="8" fillId="2" borderId="21" xfId="44" applyNumberFormat="1" applyFont="1" applyFill="1" applyBorder="1" applyAlignment="1">
      <alignment horizontal="center" vertical="center"/>
    </xf>
    <xf numFmtId="2" fontId="8" fillId="2" borderId="22" xfId="44" applyNumberFormat="1" applyFont="1" applyFill="1" applyBorder="1" applyAlignment="1">
      <alignment horizontal="center" vertical="center"/>
    </xf>
    <xf numFmtId="0" fontId="7" fillId="2" borderId="18" xfId="44" applyFont="1" applyFill="1" applyBorder="1" applyAlignment="1">
      <alignment wrapText="1"/>
    </xf>
    <xf numFmtId="2" fontId="7" fillId="2" borderId="4" xfId="44" applyNumberFormat="1" applyFont="1" applyFill="1" applyBorder="1" applyAlignment="1">
      <alignment horizontal="center"/>
    </xf>
    <xf numFmtId="2" fontId="7" fillId="2" borderId="4" xfId="44" applyNumberFormat="1" applyFont="1" applyFill="1" applyBorder="1" applyAlignment="1">
      <alignment horizontal="center" wrapText="1"/>
    </xf>
    <xf numFmtId="2" fontId="7" fillId="2" borderId="19" xfId="44" applyNumberFormat="1" applyFont="1" applyFill="1" applyBorder="1" applyAlignment="1">
      <alignment horizontal="center"/>
    </xf>
    <xf numFmtId="0" fontId="7" fillId="2" borderId="11" xfId="44" applyFont="1" applyFill="1" applyBorder="1"/>
    <xf numFmtId="2" fontId="7" fillId="2" borderId="1" xfId="44" applyNumberFormat="1" applyFont="1" applyFill="1" applyBorder="1" applyAlignment="1">
      <alignment horizontal="center"/>
    </xf>
    <xf numFmtId="2" fontId="7" fillId="2" borderId="12" xfId="44" applyNumberFormat="1" applyFont="1" applyFill="1" applyBorder="1" applyAlignment="1">
      <alignment horizontal="center"/>
    </xf>
    <xf numFmtId="0" fontId="7" fillId="2" borderId="11" xfId="44" applyFont="1" applyFill="1" applyBorder="1" applyAlignment="1">
      <alignment horizontal="right"/>
    </xf>
    <xf numFmtId="0" fontId="7" fillId="2" borderId="11" xfId="44" applyFont="1" applyFill="1" applyBorder="1" applyAlignment="1">
      <alignment horizontal="right" wrapText="1"/>
    </xf>
    <xf numFmtId="0" fontId="7" fillId="2" borderId="23" xfId="44" applyFont="1" applyFill="1" applyBorder="1" applyAlignment="1">
      <alignment horizontal="center" wrapText="1"/>
    </xf>
    <xf numFmtId="0" fontId="7" fillId="2" borderId="13" xfId="44" applyFont="1" applyFill="1" applyBorder="1"/>
    <xf numFmtId="0" fontId="7" fillId="2" borderId="15" xfId="44" applyFont="1" applyFill="1" applyBorder="1" applyAlignment="1">
      <alignment horizontal="center"/>
    </xf>
    <xf numFmtId="2" fontId="7" fillId="2" borderId="15" xfId="44" applyNumberFormat="1" applyFont="1" applyFill="1" applyBorder="1" applyAlignment="1">
      <alignment horizontal="center"/>
    </xf>
    <xf numFmtId="2" fontId="7" fillId="2" borderId="16" xfId="44" applyNumberFormat="1" applyFont="1" applyFill="1" applyBorder="1" applyAlignment="1">
      <alignment horizontal="center"/>
    </xf>
    <xf numFmtId="0" fontId="9" fillId="3" borderId="17" xfId="44" applyFont="1" applyFill="1" applyBorder="1"/>
    <xf numFmtId="0" fontId="9" fillId="3" borderId="20" xfId="44" applyFont="1" applyFill="1" applyBorder="1" applyAlignment="1">
      <alignment wrapText="1"/>
    </xf>
    <xf numFmtId="0" fontId="9" fillId="3" borderId="21" xfId="44" applyFont="1" applyFill="1" applyBorder="1" applyAlignment="1">
      <alignment horizontal="center"/>
    </xf>
    <xf numFmtId="2" fontId="34" fillId="3" borderId="21" xfId="44" applyNumberFormat="1" applyFont="1" applyFill="1" applyBorder="1" applyAlignment="1">
      <alignment horizontal="center"/>
    </xf>
    <xf numFmtId="2" fontId="9" fillId="3" borderId="21" xfId="44" applyNumberFormat="1" applyFont="1" applyFill="1" applyBorder="1" applyAlignment="1">
      <alignment horizontal="center"/>
    </xf>
    <xf numFmtId="2" fontId="9" fillId="3" borderId="22" xfId="44" applyNumberFormat="1" applyFont="1" applyFill="1" applyBorder="1" applyAlignment="1">
      <alignment horizontal="center"/>
    </xf>
    <xf numFmtId="0" fontId="10" fillId="3" borderId="18" xfId="44" applyFont="1" applyFill="1" applyBorder="1" applyAlignment="1">
      <alignment wrapText="1"/>
    </xf>
    <xf numFmtId="0" fontId="10" fillId="3" borderId="3" xfId="44" applyFont="1" applyFill="1" applyBorder="1" applyAlignment="1">
      <alignment vertical="center" wrapText="1"/>
    </xf>
    <xf numFmtId="2" fontId="10" fillId="3" borderId="4" xfId="44" applyNumberFormat="1" applyFont="1" applyFill="1" applyBorder="1" applyAlignment="1">
      <alignment horizontal="center"/>
    </xf>
    <xf numFmtId="2" fontId="10" fillId="3" borderId="19" xfId="44" applyNumberFormat="1" applyFont="1" applyFill="1" applyBorder="1" applyAlignment="1">
      <alignment horizontal="center"/>
    </xf>
    <xf numFmtId="0" fontId="10" fillId="3" borderId="11" xfId="44" applyFont="1" applyFill="1" applyBorder="1" applyAlignment="1">
      <alignment horizontal="right"/>
    </xf>
    <xf numFmtId="2" fontId="10" fillId="3" borderId="1" xfId="44" applyNumberFormat="1" applyFont="1" applyFill="1" applyBorder="1" applyAlignment="1">
      <alignment horizontal="center"/>
    </xf>
    <xf numFmtId="2" fontId="10" fillId="3" borderId="12" xfId="44" applyNumberFormat="1" applyFont="1" applyFill="1" applyBorder="1" applyAlignment="1">
      <alignment horizontal="center"/>
    </xf>
    <xf numFmtId="0" fontId="10" fillId="3" borderId="11" xfId="44" applyFont="1" applyFill="1" applyBorder="1" applyAlignment="1">
      <alignment horizontal="right" wrapText="1"/>
    </xf>
    <xf numFmtId="0" fontId="10" fillId="3" borderId="13" xfId="44" applyFont="1" applyFill="1" applyBorder="1" applyAlignment="1">
      <alignment horizontal="right"/>
    </xf>
    <xf numFmtId="0" fontId="10" fillId="3" borderId="14" xfId="44" applyFont="1" applyFill="1" applyBorder="1" applyAlignment="1">
      <alignment vertical="center" wrapText="1"/>
    </xf>
    <xf numFmtId="2" fontId="10" fillId="3" borderId="15" xfId="44" applyNumberFormat="1" applyFont="1" applyFill="1" applyBorder="1" applyAlignment="1">
      <alignment horizontal="center"/>
    </xf>
    <xf numFmtId="2" fontId="10" fillId="3" borderId="16" xfId="44" applyNumberFormat="1" applyFont="1" applyFill="1" applyBorder="1" applyAlignment="1">
      <alignment horizontal="center"/>
    </xf>
    <xf numFmtId="0" fontId="10" fillId="3" borderId="7" xfId="44" applyFont="1" applyFill="1" applyBorder="1" applyAlignment="1">
      <alignment wrapText="1"/>
    </xf>
    <xf numFmtId="2" fontId="10" fillId="3" borderId="9" xfId="44" applyNumberFormat="1" applyFont="1" applyFill="1" applyBorder="1" applyAlignment="1">
      <alignment horizontal="center"/>
    </xf>
    <xf numFmtId="2" fontId="10" fillId="3" borderId="10" xfId="44" applyNumberFormat="1" applyFont="1" applyFill="1" applyBorder="1" applyAlignment="1">
      <alignment horizontal="center"/>
    </xf>
    <xf numFmtId="2" fontId="34" fillId="3" borderId="1" xfId="44" applyNumberFormat="1" applyFont="1" applyFill="1" applyBorder="1" applyAlignment="1">
      <alignment horizontal="center"/>
    </xf>
    <xf numFmtId="0" fontId="8" fillId="4" borderId="23" xfId="44" applyFont="1" applyFill="1" applyBorder="1"/>
    <xf numFmtId="0" fontId="8" fillId="4" borderId="7" xfId="44" applyFont="1" applyFill="1" applyBorder="1"/>
    <xf numFmtId="0" fontId="8" fillId="4" borderId="9" xfId="44" applyFont="1" applyFill="1" applyBorder="1"/>
    <xf numFmtId="4" fontId="8" fillId="4" borderId="9" xfId="44" applyNumberFormat="1" applyFont="1" applyFill="1" applyBorder="1" applyAlignment="1">
      <alignment horizontal="center"/>
    </xf>
    <xf numFmtId="4" fontId="8" fillId="4" borderId="10" xfId="44" applyNumberFormat="1" applyFont="1" applyFill="1" applyBorder="1" applyAlignment="1">
      <alignment horizontal="center"/>
    </xf>
    <xf numFmtId="0" fontId="7" fillId="4" borderId="11" xfId="44" applyFont="1" applyFill="1" applyBorder="1" applyAlignment="1">
      <alignment wrapText="1"/>
    </xf>
    <xf numFmtId="0" fontId="7" fillId="4" borderId="1" xfId="44" applyFont="1" applyFill="1" applyBorder="1" applyAlignment="1">
      <alignment horizontal="center" vertical="center" wrapText="1"/>
    </xf>
    <xf numFmtId="3" fontId="7" fillId="4" borderId="1" xfId="44" applyNumberFormat="1" applyFont="1" applyFill="1" applyBorder="1" applyAlignment="1">
      <alignment horizontal="center"/>
    </xf>
    <xf numFmtId="0" fontId="7" fillId="4" borderId="0" xfId="44" applyFont="1" applyFill="1"/>
    <xf numFmtId="0" fontId="7" fillId="4" borderId="1" xfId="44" applyFont="1" applyFill="1" applyBorder="1"/>
    <xf numFmtId="0" fontId="7" fillId="4" borderId="12" xfId="44" applyFont="1" applyFill="1" applyBorder="1"/>
    <xf numFmtId="0" fontId="7" fillId="4" borderId="13" xfId="44" applyFont="1" applyFill="1" applyBorder="1" applyAlignment="1">
      <alignment wrapText="1"/>
    </xf>
    <xf numFmtId="0" fontId="7" fillId="4" borderId="15" xfId="44" applyFont="1" applyFill="1" applyBorder="1" applyAlignment="1">
      <alignment horizontal="center" vertical="center" wrapText="1"/>
    </xf>
    <xf numFmtId="3" fontId="7" fillId="4" borderId="15" xfId="44" applyNumberFormat="1" applyFont="1" applyFill="1" applyBorder="1" applyAlignment="1">
      <alignment horizontal="center"/>
    </xf>
    <xf numFmtId="0" fontId="7" fillId="4" borderId="15" xfId="44" applyFont="1" applyFill="1" applyBorder="1"/>
    <xf numFmtId="0" fontId="7" fillId="4" borderId="16" xfId="44" applyFont="1" applyFill="1" applyBorder="1"/>
    <xf numFmtId="0" fontId="7" fillId="0" borderId="0" xfId="44" applyFont="1"/>
    <xf numFmtId="0" fontId="8" fillId="0" borderId="25" xfId="44" applyFont="1" applyBorder="1"/>
    <xf numFmtId="0" fontId="7" fillId="0" borderId="25" xfId="44" applyFont="1" applyBorder="1"/>
    <xf numFmtId="0" fontId="16" fillId="0" borderId="0" xfId="44" applyFont="1"/>
    <xf numFmtId="0" fontId="10" fillId="0" borderId="0" xfId="44" applyFont="1"/>
    <xf numFmtId="0" fontId="9" fillId="0" borderId="0" xfId="44" applyFont="1"/>
    <xf numFmtId="0" fontId="7" fillId="4" borderId="1" xfId="0" applyFont="1" applyFill="1" applyBorder="1" applyAlignment="1">
      <alignment horizontal="center" vertical="center" wrapText="1"/>
    </xf>
    <xf numFmtId="0" fontId="2" fillId="0" borderId="0" xfId="45"/>
    <xf numFmtId="0" fontId="8" fillId="0" borderId="1" xfId="45" applyFont="1" applyBorder="1" applyAlignment="1">
      <alignment vertical="center"/>
    </xf>
    <xf numFmtId="0" fontId="8" fillId="0" borderId="2" xfId="45" applyFont="1" applyBorder="1" applyAlignment="1">
      <alignment vertical="center"/>
    </xf>
    <xf numFmtId="0" fontId="8" fillId="0" borderId="2" xfId="45" applyFont="1" applyBorder="1" applyAlignment="1">
      <alignment horizontal="center" vertical="center"/>
    </xf>
    <xf numFmtId="0" fontId="8" fillId="0" borderId="2" xfId="45" applyFont="1" applyBorder="1" applyAlignment="1">
      <alignment horizontal="center" vertical="center" wrapText="1"/>
    </xf>
    <xf numFmtId="0" fontId="8" fillId="2" borderId="17" xfId="45" applyFont="1" applyFill="1" applyBorder="1" applyAlignment="1">
      <alignment vertical="center"/>
    </xf>
    <xf numFmtId="0" fontId="8" fillId="2" borderId="20" xfId="45" applyFont="1" applyFill="1" applyBorder="1" applyAlignment="1">
      <alignment vertical="center"/>
    </xf>
    <xf numFmtId="0" fontId="8" fillId="2" borderId="21" xfId="45" applyFont="1" applyFill="1" applyBorder="1" applyAlignment="1">
      <alignment horizontal="center" vertical="center"/>
    </xf>
    <xf numFmtId="2" fontId="8" fillId="2" borderId="21" xfId="45" applyNumberFormat="1" applyFont="1" applyFill="1" applyBorder="1" applyAlignment="1">
      <alignment horizontal="center" vertical="center"/>
    </xf>
    <xf numFmtId="2" fontId="8" fillId="2" borderId="22" xfId="45" applyNumberFormat="1" applyFont="1" applyFill="1" applyBorder="1" applyAlignment="1">
      <alignment horizontal="center" vertical="center"/>
    </xf>
    <xf numFmtId="0" fontId="7" fillId="2" borderId="18" xfId="45" applyFont="1" applyFill="1" applyBorder="1" applyAlignment="1">
      <alignment wrapText="1"/>
    </xf>
    <xf numFmtId="2" fontId="7" fillId="2" borderId="4" xfId="45" applyNumberFormat="1" applyFont="1" applyFill="1" applyBorder="1" applyAlignment="1">
      <alignment horizontal="center"/>
    </xf>
    <xf numFmtId="2" fontId="7" fillId="2" borderId="4" xfId="45" applyNumberFormat="1" applyFont="1" applyFill="1" applyBorder="1" applyAlignment="1">
      <alignment horizontal="center" wrapText="1"/>
    </xf>
    <xf numFmtId="2" fontId="7" fillId="2" borderId="19" xfId="45" applyNumberFormat="1" applyFont="1" applyFill="1" applyBorder="1" applyAlignment="1">
      <alignment horizontal="center"/>
    </xf>
    <xf numFmtId="0" fontId="7" fillId="2" borderId="11" xfId="45" applyFont="1" applyFill="1" applyBorder="1"/>
    <xf numFmtId="2" fontId="7" fillId="2" borderId="1" xfId="45" applyNumberFormat="1" applyFont="1" applyFill="1" applyBorder="1" applyAlignment="1">
      <alignment horizontal="center"/>
    </xf>
    <xf numFmtId="2" fontId="7" fillId="2" borderId="12" xfId="45" applyNumberFormat="1" applyFont="1" applyFill="1" applyBorder="1" applyAlignment="1">
      <alignment horizontal="center"/>
    </xf>
    <xf numFmtId="0" fontId="7" fillId="2" borderId="11" xfId="45" applyFont="1" applyFill="1" applyBorder="1" applyAlignment="1">
      <alignment horizontal="right"/>
    </xf>
    <xf numFmtId="0" fontId="7" fillId="2" borderId="11" xfId="45" applyFont="1" applyFill="1" applyBorder="1" applyAlignment="1">
      <alignment horizontal="right" wrapText="1"/>
    </xf>
    <xf numFmtId="0" fontId="7" fillId="2" borderId="23" xfId="45" applyFont="1" applyFill="1" applyBorder="1" applyAlignment="1">
      <alignment horizontal="center" wrapText="1"/>
    </xf>
    <xf numFmtId="0" fontId="7" fillId="2" borderId="13" xfId="45" applyFont="1" applyFill="1" applyBorder="1"/>
    <xf numFmtId="0" fontId="7" fillId="2" borderId="15" xfId="45" applyFont="1" applyFill="1" applyBorder="1" applyAlignment="1">
      <alignment horizontal="center"/>
    </xf>
    <xf numFmtId="2" fontId="7" fillId="2" borderId="15" xfId="45" applyNumberFormat="1" applyFont="1" applyFill="1" applyBorder="1" applyAlignment="1">
      <alignment horizontal="center"/>
    </xf>
    <xf numFmtId="2" fontId="7" fillId="2" borderId="16" xfId="45" applyNumberFormat="1" applyFont="1" applyFill="1" applyBorder="1" applyAlignment="1">
      <alignment horizontal="center"/>
    </xf>
    <xf numFmtId="0" fontId="9" fillId="3" borderId="17" xfId="45" applyFont="1" applyFill="1" applyBorder="1"/>
    <xf numFmtId="0" fontId="9" fillId="3" borderId="20" xfId="45" applyFont="1" applyFill="1" applyBorder="1" applyAlignment="1">
      <alignment wrapText="1"/>
    </xf>
    <xf numFmtId="0" fontId="9" fillId="3" borderId="21" xfId="45" applyFont="1" applyFill="1" applyBorder="1" applyAlignment="1">
      <alignment horizontal="center"/>
    </xf>
    <xf numFmtId="2" fontId="9" fillId="3" borderId="21" xfId="45" applyNumberFormat="1" applyFont="1" applyFill="1" applyBorder="1" applyAlignment="1">
      <alignment horizontal="center"/>
    </xf>
    <xf numFmtId="2" fontId="9" fillId="3" borderId="22" xfId="45" applyNumberFormat="1" applyFont="1" applyFill="1" applyBorder="1" applyAlignment="1">
      <alignment horizontal="center"/>
    </xf>
    <xf numFmtId="0" fontId="10" fillId="3" borderId="18" xfId="45" applyFont="1" applyFill="1" applyBorder="1" applyAlignment="1">
      <alignment wrapText="1"/>
    </xf>
    <xf numFmtId="0" fontId="10" fillId="3" borderId="3" xfId="45" applyFont="1" applyFill="1" applyBorder="1" applyAlignment="1">
      <alignment vertical="center" wrapText="1"/>
    </xf>
    <xf numFmtId="2" fontId="10" fillId="3" borderId="4" xfId="45" applyNumberFormat="1" applyFont="1" applyFill="1" applyBorder="1" applyAlignment="1">
      <alignment horizontal="center"/>
    </xf>
    <xf numFmtId="2" fontId="10" fillId="3" borderId="19" xfId="45" applyNumberFormat="1" applyFont="1" applyFill="1" applyBorder="1" applyAlignment="1">
      <alignment horizontal="center"/>
    </xf>
    <xf numFmtId="0" fontId="10" fillId="3" borderId="11" xfId="45" applyFont="1" applyFill="1" applyBorder="1" applyAlignment="1">
      <alignment horizontal="right"/>
    </xf>
    <xf numFmtId="2" fontId="10" fillId="3" borderId="1" xfId="45" applyNumberFormat="1" applyFont="1" applyFill="1" applyBorder="1" applyAlignment="1">
      <alignment horizontal="center"/>
    </xf>
    <xf numFmtId="2" fontId="10" fillId="3" borderId="12" xfId="45" applyNumberFormat="1" applyFont="1" applyFill="1" applyBorder="1" applyAlignment="1">
      <alignment horizontal="center"/>
    </xf>
    <xf numFmtId="0" fontId="10" fillId="3" borderId="11" xfId="45" applyFont="1" applyFill="1" applyBorder="1" applyAlignment="1">
      <alignment horizontal="right" wrapText="1"/>
    </xf>
    <xf numFmtId="0" fontId="10" fillId="3" borderId="13" xfId="45" applyFont="1" applyFill="1" applyBorder="1" applyAlignment="1">
      <alignment horizontal="right"/>
    </xf>
    <xf numFmtId="0" fontId="10" fillId="3" borderId="14" xfId="45" applyFont="1" applyFill="1" applyBorder="1" applyAlignment="1">
      <alignment vertical="center" wrapText="1"/>
    </xf>
    <xf numFmtId="2" fontId="10" fillId="3" borderId="15" xfId="45" applyNumberFormat="1" applyFont="1" applyFill="1" applyBorder="1" applyAlignment="1">
      <alignment horizontal="center"/>
    </xf>
    <xf numFmtId="2" fontId="10" fillId="3" borderId="16" xfId="45" applyNumberFormat="1" applyFont="1" applyFill="1" applyBorder="1" applyAlignment="1">
      <alignment horizontal="center"/>
    </xf>
    <xf numFmtId="0" fontId="10" fillId="3" borderId="7" xfId="45" applyFont="1" applyFill="1" applyBorder="1" applyAlignment="1">
      <alignment wrapText="1"/>
    </xf>
    <xf numFmtId="2" fontId="10" fillId="3" borderId="9" xfId="45" applyNumberFormat="1" applyFont="1" applyFill="1" applyBorder="1" applyAlignment="1">
      <alignment horizontal="center"/>
    </xf>
    <xf numFmtId="2" fontId="10" fillId="3" borderId="10" xfId="45" applyNumberFormat="1" applyFont="1" applyFill="1" applyBorder="1" applyAlignment="1">
      <alignment horizontal="center"/>
    </xf>
    <xf numFmtId="0" fontId="8" fillId="4" borderId="23" xfId="45" applyFont="1" applyFill="1" applyBorder="1"/>
    <xf numFmtId="0" fontId="8" fillId="4" borderId="7" xfId="45" applyFont="1" applyFill="1" applyBorder="1"/>
    <xf numFmtId="0" fontId="8" fillId="4" borderId="9" xfId="45" applyFont="1" applyFill="1" applyBorder="1"/>
    <xf numFmtId="4" fontId="8" fillId="4" borderId="9" xfId="45" applyNumberFormat="1" applyFont="1" applyFill="1" applyBorder="1" applyAlignment="1">
      <alignment horizontal="center"/>
    </xf>
    <xf numFmtId="4" fontId="8" fillId="4" borderId="10" xfId="45" applyNumberFormat="1" applyFont="1" applyFill="1" applyBorder="1" applyAlignment="1">
      <alignment horizontal="center"/>
    </xf>
    <xf numFmtId="0" fontId="7" fillId="4" borderId="11" xfId="45" applyFont="1" applyFill="1" applyBorder="1" applyAlignment="1">
      <alignment wrapText="1"/>
    </xf>
    <xf numFmtId="0" fontId="7" fillId="4" borderId="1" xfId="45" applyFont="1" applyFill="1" applyBorder="1" applyAlignment="1">
      <alignment horizontal="center" vertical="center" wrapText="1"/>
    </xf>
    <xf numFmtId="3" fontId="7" fillId="4" borderId="1" xfId="45" applyNumberFormat="1" applyFont="1" applyFill="1" applyBorder="1" applyAlignment="1">
      <alignment horizontal="center"/>
    </xf>
    <xf numFmtId="0" fontId="7" fillId="4" borderId="0" xfId="45" applyFont="1" applyFill="1"/>
    <xf numFmtId="0" fontId="7" fillId="4" borderId="1" xfId="45" applyFont="1" applyFill="1" applyBorder="1"/>
    <xf numFmtId="0" fontId="7" fillId="4" borderId="12" xfId="45" applyFont="1" applyFill="1" applyBorder="1"/>
    <xf numFmtId="0" fontId="7" fillId="4" borderId="13" xfId="45" applyFont="1" applyFill="1" applyBorder="1" applyAlignment="1">
      <alignment wrapText="1"/>
    </xf>
    <xf numFmtId="0" fontId="7" fillId="4" borderId="15" xfId="45" applyFont="1" applyFill="1" applyBorder="1" applyAlignment="1">
      <alignment horizontal="center" vertical="center" wrapText="1"/>
    </xf>
    <xf numFmtId="3" fontId="7" fillId="4" borderId="15" xfId="45" applyNumberFormat="1" applyFont="1" applyFill="1" applyBorder="1" applyAlignment="1">
      <alignment horizontal="center"/>
    </xf>
    <xf numFmtId="0" fontId="7" fillId="4" borderId="15" xfId="45" applyFont="1" applyFill="1" applyBorder="1"/>
    <xf numFmtId="0" fontId="7" fillId="4" borderId="16" xfId="45" applyFont="1" applyFill="1" applyBorder="1"/>
    <xf numFmtId="0" fontId="7" fillId="0" borderId="0" xfId="45" applyFont="1"/>
    <xf numFmtId="0" fontId="8" fillId="0" borderId="25" xfId="45" applyFont="1" applyBorder="1"/>
    <xf numFmtId="0" fontId="7" fillId="0" borderId="25" xfId="45" applyFont="1" applyBorder="1"/>
    <xf numFmtId="0" fontId="16" fillId="0" borderId="0" xfId="45" applyFont="1"/>
    <xf numFmtId="0" fontId="10" fillId="0" borderId="0" xfId="45" applyFont="1"/>
    <xf numFmtId="0" fontId="9" fillId="0" borderId="0" xfId="45" applyFont="1"/>
    <xf numFmtId="4" fontId="9" fillId="0" borderId="1" xfId="0" applyNumberFormat="1" applyFont="1" applyBorder="1"/>
    <xf numFmtId="0" fontId="0" fillId="0" borderId="1" xfId="0" applyBorder="1"/>
    <xf numFmtId="4" fontId="10" fillId="0" borderId="1" xfId="0" applyNumberFormat="1" applyFont="1" applyBorder="1"/>
    <xf numFmtId="0" fontId="10" fillId="3" borderId="1" xfId="46" applyFont="1" applyFill="1" applyBorder="1" applyAlignment="1">
      <alignment wrapText="1"/>
    </xf>
    <xf numFmtId="0" fontId="10" fillId="3" borderId="1" xfId="46" applyFont="1" applyFill="1" applyBorder="1" applyAlignment="1">
      <alignment vertical="center" wrapText="1"/>
    </xf>
    <xf numFmtId="0" fontId="10" fillId="3" borderId="1" xfId="46" applyFont="1" applyFill="1" applyBorder="1" applyAlignment="1">
      <alignment horizontal="right"/>
    </xf>
    <xf numFmtId="0" fontId="10" fillId="3" borderId="1" xfId="46" applyFont="1" applyFill="1" applyBorder="1" applyAlignment="1">
      <alignment horizontal="right" wrapText="1"/>
    </xf>
    <xf numFmtId="0" fontId="10" fillId="3" borderId="1" xfId="45" applyFont="1" applyFill="1" applyBorder="1" applyAlignment="1">
      <alignment wrapText="1"/>
    </xf>
    <xf numFmtId="0" fontId="10" fillId="3" borderId="1" xfId="45" applyFont="1" applyFill="1" applyBorder="1" applyAlignment="1">
      <alignment vertical="center" wrapText="1"/>
    </xf>
    <xf numFmtId="0" fontId="10" fillId="3" borderId="1" xfId="45" applyFont="1" applyFill="1" applyBorder="1" applyAlignment="1">
      <alignment horizontal="right"/>
    </xf>
    <xf numFmtId="0" fontId="10" fillId="3" borderId="1" xfId="45" applyFont="1" applyFill="1" applyBorder="1" applyAlignment="1">
      <alignment horizontal="right" wrapText="1"/>
    </xf>
    <xf numFmtId="0" fontId="10" fillId="3" borderId="1" xfId="47" applyFont="1" applyFill="1" applyBorder="1" applyAlignment="1">
      <alignment wrapText="1"/>
    </xf>
    <xf numFmtId="0" fontId="10" fillId="3" borderId="1" xfId="47" applyFont="1" applyFill="1" applyBorder="1" applyAlignment="1">
      <alignment vertical="center" wrapText="1"/>
    </xf>
    <xf numFmtId="0" fontId="10" fillId="3" borderId="1" xfId="47" applyFont="1" applyFill="1" applyBorder="1" applyAlignment="1">
      <alignment horizontal="right"/>
    </xf>
    <xf numFmtId="0" fontId="10" fillId="3" borderId="1" xfId="47" applyFont="1" applyFill="1" applyBorder="1" applyAlignment="1">
      <alignment horizontal="right" wrapText="1"/>
    </xf>
    <xf numFmtId="0" fontId="10" fillId="3" borderId="1" xfId="48" applyFont="1" applyFill="1" applyBorder="1" applyAlignment="1">
      <alignment wrapText="1"/>
    </xf>
    <xf numFmtId="0" fontId="10" fillId="3" borderId="1" xfId="48" applyFont="1" applyFill="1" applyBorder="1" applyAlignment="1">
      <alignment vertical="center" wrapText="1"/>
    </xf>
    <xf numFmtId="0" fontId="10" fillId="3" borderId="1" xfId="48" applyFont="1" applyFill="1" applyBorder="1" applyAlignment="1">
      <alignment horizontal="right"/>
    </xf>
    <xf numFmtId="0" fontId="10" fillId="3" borderId="1" xfId="48" applyFont="1" applyFill="1" applyBorder="1" applyAlignment="1">
      <alignment horizontal="right" wrapText="1"/>
    </xf>
    <xf numFmtId="0" fontId="10" fillId="3" borderId="1" xfId="49" applyFont="1" applyFill="1" applyBorder="1" applyAlignment="1">
      <alignment wrapText="1"/>
    </xf>
    <xf numFmtId="0" fontId="10" fillId="3" borderId="1" xfId="49" applyFont="1" applyFill="1" applyBorder="1" applyAlignment="1">
      <alignment vertical="center" wrapText="1"/>
    </xf>
    <xf numFmtId="0" fontId="10" fillId="3" borderId="1" xfId="49" applyFont="1" applyFill="1" applyBorder="1" applyAlignment="1">
      <alignment horizontal="right"/>
    </xf>
    <xf numFmtId="0" fontId="10" fillId="3" borderId="1" xfId="49" applyFont="1" applyFill="1" applyBorder="1" applyAlignment="1">
      <alignment horizontal="right" wrapText="1"/>
    </xf>
    <xf numFmtId="0" fontId="0" fillId="0" borderId="23" xfId="0" applyBorder="1" applyAlignment="1">
      <alignment horizontal="left" wrapText="1"/>
    </xf>
    <xf numFmtId="0" fontId="14" fillId="0" borderId="24" xfId="0" applyFont="1" applyBorder="1" applyAlignment="1">
      <alignment horizontal="center" wrapText="1"/>
    </xf>
    <xf numFmtId="0" fontId="7" fillId="4"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0" fontId="10" fillId="0" borderId="0" xfId="28" applyFont="1" applyAlignment="1">
      <alignment horizontal="left" wrapText="1"/>
    </xf>
    <xf numFmtId="0" fontId="10" fillId="0" borderId="0" xfId="28" applyFont="1" applyAlignment="1">
      <alignment horizontal="left" vertical="center" wrapText="1"/>
    </xf>
    <xf numFmtId="0" fontId="14" fillId="0" borderId="24" xfId="28" applyFont="1" applyBorder="1" applyAlignment="1">
      <alignment horizontal="center" wrapText="1"/>
    </xf>
    <xf numFmtId="0" fontId="7" fillId="2" borderId="17" xfId="28" applyFont="1" applyFill="1" applyBorder="1" applyAlignment="1">
      <alignment horizontal="center" vertical="center" wrapText="1"/>
    </xf>
    <xf numFmtId="0" fontId="7" fillId="2" borderId="5" xfId="28" applyFont="1" applyFill="1" applyBorder="1" applyAlignment="1">
      <alignment horizontal="center" vertical="center" wrapText="1"/>
    </xf>
    <xf numFmtId="0" fontId="7" fillId="2" borderId="6" xfId="28" applyFont="1" applyFill="1" applyBorder="1" applyAlignment="1">
      <alignment horizontal="center" vertical="center" wrapText="1"/>
    </xf>
    <xf numFmtId="0" fontId="7" fillId="2" borderId="3" xfId="28" applyFont="1" applyFill="1" applyBorder="1" applyAlignment="1">
      <alignment horizontal="center" vertical="center" wrapText="1"/>
    </xf>
    <xf numFmtId="0" fontId="7" fillId="2" borderId="4" xfId="28" applyFont="1" applyFill="1" applyBorder="1" applyAlignment="1">
      <alignment horizontal="center" vertical="center" wrapText="1"/>
    </xf>
    <xf numFmtId="0" fontId="7" fillId="2" borderId="2" xfId="28" applyFont="1" applyFill="1" applyBorder="1" applyAlignment="1">
      <alignment horizontal="center" vertical="center"/>
    </xf>
    <xf numFmtId="0" fontId="7" fillId="2" borderId="3" xfId="28" applyFont="1" applyFill="1" applyBorder="1" applyAlignment="1">
      <alignment horizontal="center" vertical="center"/>
    </xf>
    <xf numFmtId="0" fontId="7" fillId="2" borderId="4" xfId="28" applyFont="1" applyFill="1" applyBorder="1" applyAlignment="1">
      <alignment horizontal="center" vertical="center"/>
    </xf>
    <xf numFmtId="0" fontId="10" fillId="3" borderId="17" xfId="28" applyFont="1" applyFill="1" applyBorder="1" applyAlignment="1">
      <alignment horizontal="center" vertical="center" wrapText="1"/>
    </xf>
    <xf numFmtId="0" fontId="10" fillId="3" borderId="5" xfId="28" applyFont="1" applyFill="1" applyBorder="1" applyAlignment="1">
      <alignment horizontal="center" vertical="center" wrapText="1"/>
    </xf>
    <xf numFmtId="0" fontId="10" fillId="3" borderId="6" xfId="28" applyFont="1" applyFill="1" applyBorder="1" applyAlignment="1">
      <alignment horizontal="center" vertical="center" wrapText="1"/>
    </xf>
    <xf numFmtId="0" fontId="10" fillId="3" borderId="8" xfId="28" applyFont="1" applyFill="1" applyBorder="1" applyAlignment="1">
      <alignment horizontal="center" vertical="center" wrapText="1"/>
    </xf>
    <xf numFmtId="0" fontId="10" fillId="3" borderId="3" xfId="28" applyFont="1" applyFill="1" applyBorder="1" applyAlignment="1">
      <alignment horizontal="center" vertical="center" wrapText="1"/>
    </xf>
    <xf numFmtId="0" fontId="10" fillId="3" borderId="14" xfId="28" applyFont="1" applyFill="1" applyBorder="1" applyAlignment="1">
      <alignment horizontal="center" vertical="center" wrapText="1"/>
    </xf>
    <xf numFmtId="0" fontId="7" fillId="4" borderId="17" xfId="28" applyFont="1" applyFill="1" applyBorder="1" applyAlignment="1">
      <alignment horizontal="center" vertical="center" wrapText="1"/>
    </xf>
    <xf numFmtId="0" fontId="7" fillId="4" borderId="6" xfId="28" applyFont="1" applyFill="1" applyBorder="1" applyAlignment="1">
      <alignment horizontal="center" vertical="center" wrapText="1"/>
    </xf>
    <xf numFmtId="0" fontId="7" fillId="0" borderId="0" xfId="28" applyFont="1" applyAlignment="1">
      <alignment horizontal="left" wrapText="1"/>
    </xf>
    <xf numFmtId="0" fontId="10" fillId="0" borderId="0" xfId="26" applyFont="1" applyAlignment="1">
      <alignment horizontal="left" wrapText="1"/>
    </xf>
    <xf numFmtId="0" fontId="10" fillId="0" borderId="0" xfId="26" applyFont="1" applyAlignment="1">
      <alignment horizontal="left" vertical="center" wrapText="1"/>
    </xf>
    <xf numFmtId="0" fontId="14" fillId="0" borderId="24" xfId="26" applyFont="1" applyBorder="1" applyAlignment="1">
      <alignment horizontal="center" wrapText="1"/>
    </xf>
    <xf numFmtId="0" fontId="7" fillId="2" borderId="17" xfId="26" applyFont="1" applyFill="1" applyBorder="1" applyAlignment="1">
      <alignment horizontal="center" vertical="center" wrapText="1"/>
    </xf>
    <xf numFmtId="0" fontId="7" fillId="2" borderId="5" xfId="26" applyFont="1" applyFill="1" applyBorder="1" applyAlignment="1">
      <alignment horizontal="center" vertical="center" wrapText="1"/>
    </xf>
    <xf numFmtId="0" fontId="7" fillId="2" borderId="6" xfId="26" applyFont="1" applyFill="1" applyBorder="1" applyAlignment="1">
      <alignment horizontal="center" vertical="center" wrapText="1"/>
    </xf>
    <xf numFmtId="0" fontId="7" fillId="2" borderId="3" xfId="26" applyFont="1" applyFill="1" applyBorder="1" applyAlignment="1">
      <alignment horizontal="center" vertical="center" wrapText="1"/>
    </xf>
    <xf numFmtId="0" fontId="7" fillId="2" borderId="4" xfId="26" applyFont="1" applyFill="1" applyBorder="1" applyAlignment="1">
      <alignment horizontal="center" vertical="center" wrapText="1"/>
    </xf>
    <xf numFmtId="0" fontId="7" fillId="2" borderId="2" xfId="26" applyFont="1" applyFill="1" applyBorder="1" applyAlignment="1">
      <alignment horizontal="center" vertical="center"/>
    </xf>
    <xf numFmtId="0" fontId="7" fillId="2" borderId="3" xfId="26" applyFont="1" applyFill="1" applyBorder="1" applyAlignment="1">
      <alignment horizontal="center" vertical="center"/>
    </xf>
    <xf numFmtId="0" fontId="7" fillId="2" borderId="4" xfId="26" applyFont="1" applyFill="1" applyBorder="1" applyAlignment="1">
      <alignment horizontal="center" vertical="center"/>
    </xf>
    <xf numFmtId="0" fontId="10" fillId="3" borderId="17" xfId="26" applyFont="1" applyFill="1" applyBorder="1" applyAlignment="1">
      <alignment horizontal="center" vertical="center" wrapText="1"/>
    </xf>
    <xf numFmtId="0" fontId="10" fillId="3" borderId="5" xfId="26" applyFont="1" applyFill="1" applyBorder="1" applyAlignment="1">
      <alignment horizontal="center" vertical="center" wrapText="1"/>
    </xf>
    <xf numFmtId="0" fontId="10" fillId="3" borderId="6" xfId="26" applyFont="1" applyFill="1" applyBorder="1" applyAlignment="1">
      <alignment horizontal="center" vertical="center" wrapText="1"/>
    </xf>
    <xf numFmtId="0" fontId="10" fillId="3" borderId="8" xfId="26" applyFont="1" applyFill="1" applyBorder="1" applyAlignment="1">
      <alignment horizontal="center" vertical="center" wrapText="1"/>
    </xf>
    <xf numFmtId="0" fontId="10" fillId="3" borderId="3" xfId="26" applyFont="1" applyFill="1" applyBorder="1" applyAlignment="1">
      <alignment horizontal="center" vertical="center" wrapText="1"/>
    </xf>
    <xf numFmtId="0" fontId="10" fillId="3" borderId="14" xfId="26" applyFont="1" applyFill="1" applyBorder="1" applyAlignment="1">
      <alignment horizontal="center" vertical="center" wrapText="1"/>
    </xf>
    <xf numFmtId="0" fontId="7" fillId="4" borderId="17" xfId="26" applyFont="1" applyFill="1" applyBorder="1" applyAlignment="1">
      <alignment horizontal="center" vertical="center" wrapText="1"/>
    </xf>
    <xf numFmtId="0" fontId="7" fillId="4" borderId="6" xfId="26" applyFont="1" applyFill="1" applyBorder="1" applyAlignment="1">
      <alignment horizontal="center" vertical="center" wrapText="1"/>
    </xf>
    <xf numFmtId="0" fontId="7" fillId="0" borderId="0" xfId="26" applyFont="1" applyAlignment="1">
      <alignment horizontal="left" wrapText="1"/>
    </xf>
    <xf numFmtId="0" fontId="10" fillId="0" borderId="0" xfId="0" applyFont="1" applyAlignment="1">
      <alignment horizontal="left" wrapText="1"/>
    </xf>
    <xf numFmtId="0" fontId="10" fillId="3" borderId="8"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Fill="1" applyBorder="1" applyAlignment="1">
      <alignment horizontal="left" wrapText="1"/>
    </xf>
    <xf numFmtId="0" fontId="7" fillId="0" borderId="0" xfId="0" applyFont="1" applyAlignment="1">
      <alignment horizontal="left" wrapText="1"/>
    </xf>
    <xf numFmtId="0" fontId="10" fillId="0" borderId="0" xfId="0" applyFont="1" applyAlignment="1">
      <alignment horizontal="left" vertical="center" wrapText="1"/>
    </xf>
    <xf numFmtId="0" fontId="10" fillId="0" borderId="0" xfId="27" applyFont="1" applyAlignment="1">
      <alignment horizontal="left" wrapText="1"/>
    </xf>
    <xf numFmtId="0" fontId="14" fillId="0" borderId="24" xfId="27" applyFont="1" applyBorder="1" applyAlignment="1">
      <alignment horizontal="center" wrapText="1"/>
    </xf>
    <xf numFmtId="0" fontId="7" fillId="2" borderId="17" xfId="27" applyFont="1" applyFill="1" applyBorder="1" applyAlignment="1">
      <alignment horizontal="center" vertical="center" wrapText="1"/>
    </xf>
    <xf numFmtId="0" fontId="7" fillId="2" borderId="5" xfId="27" applyFont="1" applyFill="1" applyBorder="1" applyAlignment="1">
      <alignment horizontal="center" vertical="center" wrapText="1"/>
    </xf>
    <xf numFmtId="0" fontId="7" fillId="2" borderId="6" xfId="27" applyFont="1" applyFill="1" applyBorder="1" applyAlignment="1">
      <alignment horizontal="center" vertical="center" wrapText="1"/>
    </xf>
    <xf numFmtId="0" fontId="7" fillId="2" borderId="3" xfId="27" applyFont="1" applyFill="1" applyBorder="1" applyAlignment="1">
      <alignment horizontal="center" vertical="center" wrapText="1"/>
    </xf>
    <xf numFmtId="0" fontId="7" fillId="2" borderId="4" xfId="27" applyFont="1" applyFill="1" applyBorder="1" applyAlignment="1">
      <alignment horizontal="center" vertical="center" wrapText="1"/>
    </xf>
    <xf numFmtId="0" fontId="7" fillId="2" borderId="2" xfId="27" applyFont="1" applyFill="1" applyBorder="1" applyAlignment="1">
      <alignment horizontal="center" vertical="center"/>
    </xf>
    <xf numFmtId="0" fontId="7" fillId="2" borderId="3" xfId="27" applyFont="1" applyFill="1" applyBorder="1" applyAlignment="1">
      <alignment horizontal="center" vertical="center"/>
    </xf>
    <xf numFmtId="0" fontId="7" fillId="2" borderId="4" xfId="27" applyFont="1" applyFill="1" applyBorder="1" applyAlignment="1">
      <alignment horizontal="center" vertical="center"/>
    </xf>
    <xf numFmtId="0" fontId="10" fillId="3" borderId="17" xfId="27" applyFont="1" applyFill="1" applyBorder="1" applyAlignment="1">
      <alignment horizontal="center" vertical="center" wrapText="1"/>
    </xf>
    <xf numFmtId="0" fontId="10" fillId="3" borderId="5" xfId="27" applyFont="1" applyFill="1" applyBorder="1" applyAlignment="1">
      <alignment horizontal="center" vertical="center" wrapText="1"/>
    </xf>
    <xf numFmtId="0" fontId="10" fillId="3" borderId="6" xfId="27" applyFont="1" applyFill="1" applyBorder="1" applyAlignment="1">
      <alignment horizontal="center" vertical="center" wrapText="1"/>
    </xf>
    <xf numFmtId="0" fontId="10" fillId="3" borderId="8" xfId="27" applyFont="1" applyFill="1" applyBorder="1" applyAlignment="1">
      <alignment horizontal="center" vertical="center" wrapText="1"/>
    </xf>
    <xf numFmtId="0" fontId="10" fillId="3" borderId="3" xfId="27" applyFont="1" applyFill="1" applyBorder="1" applyAlignment="1">
      <alignment horizontal="center" vertical="center" wrapText="1"/>
    </xf>
    <xf numFmtId="0" fontId="10" fillId="3" borderId="14" xfId="27" applyFont="1" applyFill="1" applyBorder="1" applyAlignment="1">
      <alignment horizontal="center" vertical="center" wrapText="1"/>
    </xf>
    <xf numFmtId="0" fontId="7" fillId="4" borderId="17" xfId="27" applyFont="1" applyFill="1" applyBorder="1" applyAlignment="1">
      <alignment horizontal="center" vertical="center" wrapText="1"/>
    </xf>
    <xf numFmtId="0" fontId="7" fillId="4" borderId="6" xfId="27" applyFont="1" applyFill="1" applyBorder="1" applyAlignment="1">
      <alignment horizontal="center" vertical="center" wrapText="1"/>
    </xf>
    <xf numFmtId="0" fontId="7" fillId="0" borderId="0" xfId="27" applyFont="1" applyAlignment="1">
      <alignment horizontal="left" wrapText="1"/>
    </xf>
    <xf numFmtId="0" fontId="10" fillId="0" borderId="0" xfId="27" applyFont="1" applyAlignment="1">
      <alignment horizontal="left" vertical="center" wrapText="1"/>
    </xf>
    <xf numFmtId="0" fontId="10" fillId="0" borderId="0" xfId="44" applyFont="1" applyAlignment="1">
      <alignment horizontal="left" wrapText="1"/>
    </xf>
    <xf numFmtId="0" fontId="14" fillId="0" borderId="24" xfId="44" applyFont="1" applyBorder="1" applyAlignment="1">
      <alignment horizontal="center" wrapText="1"/>
    </xf>
    <xf numFmtId="0" fontId="7" fillId="2" borderId="17" xfId="44" applyFont="1" applyFill="1" applyBorder="1" applyAlignment="1">
      <alignment horizontal="center" vertical="center" wrapText="1"/>
    </xf>
    <xf numFmtId="0" fontId="7" fillId="2" borderId="5" xfId="44" applyFont="1" applyFill="1" applyBorder="1" applyAlignment="1">
      <alignment horizontal="center" vertical="center" wrapText="1"/>
    </xf>
    <xf numFmtId="0" fontId="7" fillId="2" borderId="6" xfId="44" applyFont="1" applyFill="1" applyBorder="1" applyAlignment="1">
      <alignment horizontal="center" vertical="center" wrapText="1"/>
    </xf>
    <xf numFmtId="0" fontId="7" fillId="2" borderId="3" xfId="44" applyFont="1" applyFill="1" applyBorder="1" applyAlignment="1">
      <alignment horizontal="center" vertical="center" wrapText="1"/>
    </xf>
    <xf numFmtId="0" fontId="7" fillId="2" borderId="4" xfId="44" applyFont="1" applyFill="1" applyBorder="1" applyAlignment="1">
      <alignment horizontal="center" vertical="center" wrapText="1"/>
    </xf>
    <xf numFmtId="0" fontId="7" fillId="2" borderId="2" xfId="44" applyFont="1" applyFill="1" applyBorder="1" applyAlignment="1">
      <alignment horizontal="center" vertical="center"/>
    </xf>
    <xf numFmtId="0" fontId="7" fillId="2" borderId="3" xfId="44" applyFont="1" applyFill="1" applyBorder="1" applyAlignment="1">
      <alignment horizontal="center" vertical="center"/>
    </xf>
    <xf numFmtId="0" fontId="7" fillId="2" borderId="4" xfId="44" applyFont="1" applyFill="1" applyBorder="1" applyAlignment="1">
      <alignment horizontal="center" vertical="center"/>
    </xf>
    <xf numFmtId="0" fontId="10" fillId="3" borderId="17" xfId="44" applyFont="1" applyFill="1" applyBorder="1" applyAlignment="1">
      <alignment horizontal="center" vertical="center" wrapText="1"/>
    </xf>
    <xf numFmtId="0" fontId="10" fillId="3" borderId="5" xfId="44" applyFont="1" applyFill="1" applyBorder="1" applyAlignment="1">
      <alignment horizontal="center" vertical="center" wrapText="1"/>
    </xf>
    <xf numFmtId="0" fontId="10" fillId="3" borderId="6" xfId="44" applyFont="1" applyFill="1" applyBorder="1" applyAlignment="1">
      <alignment horizontal="center" vertical="center" wrapText="1"/>
    </xf>
    <xf numFmtId="0" fontId="10" fillId="3" borderId="8" xfId="44" applyFont="1" applyFill="1" applyBorder="1" applyAlignment="1">
      <alignment horizontal="center" vertical="center" wrapText="1"/>
    </xf>
    <xf numFmtId="0" fontId="10" fillId="3" borderId="3" xfId="44" applyFont="1" applyFill="1" applyBorder="1" applyAlignment="1">
      <alignment horizontal="center" vertical="center" wrapText="1"/>
    </xf>
    <xf numFmtId="0" fontId="10" fillId="3" borderId="14" xfId="44" applyFont="1" applyFill="1" applyBorder="1" applyAlignment="1">
      <alignment horizontal="center" vertical="center" wrapText="1"/>
    </xf>
    <xf numFmtId="0" fontId="7" fillId="4" borderId="17" xfId="44" applyFont="1" applyFill="1" applyBorder="1" applyAlignment="1">
      <alignment horizontal="center" vertical="center" wrapText="1"/>
    </xf>
    <xf numFmtId="0" fontId="7" fillId="4" borderId="6" xfId="44" applyFont="1" applyFill="1" applyBorder="1" applyAlignment="1">
      <alignment horizontal="center" vertical="center" wrapText="1"/>
    </xf>
    <xf numFmtId="0" fontId="7" fillId="0" borderId="0" xfId="44" applyFont="1" applyAlignment="1">
      <alignment horizontal="left" wrapText="1"/>
    </xf>
    <xf numFmtId="0" fontId="10" fillId="0" borderId="0" xfId="44" applyFont="1" applyAlignment="1">
      <alignment horizontal="left" vertical="center" wrapText="1"/>
    </xf>
    <xf numFmtId="0" fontId="10" fillId="0" borderId="0" xfId="45" applyFont="1" applyAlignment="1">
      <alignment horizontal="left" wrapText="1"/>
    </xf>
    <xf numFmtId="0" fontId="10" fillId="0" borderId="0" xfId="45" applyFont="1" applyAlignment="1">
      <alignment horizontal="left" vertical="center" wrapText="1"/>
    </xf>
    <xf numFmtId="0" fontId="14" fillId="0" borderId="24" xfId="45" applyFont="1" applyBorder="1" applyAlignment="1">
      <alignment horizontal="center" wrapText="1"/>
    </xf>
    <xf numFmtId="0" fontId="7" fillId="2" borderId="17" xfId="45" applyFont="1" applyFill="1" applyBorder="1" applyAlignment="1">
      <alignment horizontal="center" vertical="center" wrapText="1"/>
    </xf>
    <xf numFmtId="0" fontId="7" fillId="2" borderId="5" xfId="45" applyFont="1" applyFill="1" applyBorder="1" applyAlignment="1">
      <alignment horizontal="center" vertical="center" wrapText="1"/>
    </xf>
    <xf numFmtId="0" fontId="7" fillId="2" borderId="6" xfId="45" applyFont="1" applyFill="1" applyBorder="1" applyAlignment="1">
      <alignment horizontal="center" vertical="center" wrapText="1"/>
    </xf>
    <xf numFmtId="0" fontId="7" fillId="2" borderId="3" xfId="45" applyFont="1" applyFill="1" applyBorder="1" applyAlignment="1">
      <alignment horizontal="center" vertical="center" wrapText="1"/>
    </xf>
    <xf numFmtId="0" fontId="7" fillId="2" borderId="4" xfId="45" applyFont="1" applyFill="1" applyBorder="1" applyAlignment="1">
      <alignment horizontal="center" vertical="center" wrapText="1"/>
    </xf>
    <xf numFmtId="0" fontId="7" fillId="2" borderId="2" xfId="45" applyFont="1" applyFill="1" applyBorder="1" applyAlignment="1">
      <alignment horizontal="center" vertical="center"/>
    </xf>
    <xf numFmtId="0" fontId="7" fillId="2" borderId="3" xfId="45" applyFont="1" applyFill="1" applyBorder="1" applyAlignment="1">
      <alignment horizontal="center" vertical="center"/>
    </xf>
    <xf numFmtId="0" fontId="7" fillId="2" borderId="4" xfId="45" applyFont="1" applyFill="1" applyBorder="1" applyAlignment="1">
      <alignment horizontal="center" vertical="center"/>
    </xf>
    <xf numFmtId="0" fontId="10" fillId="3" borderId="17" xfId="45" applyFont="1" applyFill="1" applyBorder="1" applyAlignment="1">
      <alignment horizontal="center" vertical="center" wrapText="1"/>
    </xf>
    <xf numFmtId="0" fontId="10" fillId="3" borderId="5" xfId="45" applyFont="1" applyFill="1" applyBorder="1" applyAlignment="1">
      <alignment horizontal="center" vertical="center" wrapText="1"/>
    </xf>
    <xf numFmtId="0" fontId="10" fillId="3" borderId="6" xfId="45" applyFont="1" applyFill="1" applyBorder="1" applyAlignment="1">
      <alignment horizontal="center" vertical="center" wrapText="1"/>
    </xf>
    <xf numFmtId="0" fontId="10" fillId="3" borderId="8" xfId="45" applyFont="1" applyFill="1" applyBorder="1" applyAlignment="1">
      <alignment horizontal="center" vertical="center" wrapText="1"/>
    </xf>
    <xf numFmtId="0" fontId="10" fillId="3" borderId="3" xfId="45" applyFont="1" applyFill="1" applyBorder="1" applyAlignment="1">
      <alignment horizontal="center" vertical="center" wrapText="1"/>
    </xf>
    <xf numFmtId="0" fontId="10" fillId="3" borderId="14" xfId="45" applyFont="1" applyFill="1" applyBorder="1" applyAlignment="1">
      <alignment horizontal="center" vertical="center" wrapText="1"/>
    </xf>
    <xf numFmtId="0" fontId="7" fillId="4" borderId="17" xfId="45" applyFont="1" applyFill="1" applyBorder="1" applyAlignment="1">
      <alignment horizontal="center" vertical="center" wrapText="1"/>
    </xf>
    <xf numFmtId="0" fontId="7" fillId="4" borderId="6" xfId="45" applyFont="1" applyFill="1" applyBorder="1" applyAlignment="1">
      <alignment horizontal="center" vertical="center" wrapText="1"/>
    </xf>
    <xf numFmtId="0" fontId="7" fillId="0" borderId="0" xfId="45" applyFont="1" applyAlignment="1">
      <alignment horizontal="left" wrapText="1"/>
    </xf>
    <xf numFmtId="0" fontId="23" fillId="0" borderId="0" xfId="0" applyFont="1" applyAlignment="1">
      <alignment horizontal="center" wrapText="1"/>
    </xf>
  </cellXfs>
  <cellStyles count="50">
    <cellStyle name="____page" xfId="5" xr:uid="{B484A6D1-996E-4DB6-893D-53485EDF3B7B}"/>
    <cellStyle name="___col1" xfId="11" xr:uid="{A0B67154-CD84-454C-9B1D-198450037E17}"/>
    <cellStyle name="___col2" xfId="6" xr:uid="{229181E0-369E-493C-A416-4780589168DD}"/>
    <cellStyle name="___col3" xfId="12" xr:uid="{F1432E6B-18FC-437D-AD76-C06B54566D0A}"/>
    <cellStyle name="___page" xfId="3" xr:uid="{71DFEB6F-4D52-4F9B-B276-8ADCF49D484B}"/>
    <cellStyle name="___row1" xfId="13" xr:uid="{021EC009-1472-4FEF-B214-42CF10FBA78A}"/>
    <cellStyle name="___row2" xfId="14" xr:uid="{6BEF1A45-C302-4F02-9F27-DBCCED96699B}"/>
    <cellStyle name="___row3" xfId="15" xr:uid="{C501D9D9-9522-4AAD-9A30-165E02D7BA47}"/>
    <cellStyle name="__col1" xfId="16" xr:uid="{F16ACA76-E38A-4E59-B90E-534AD4FCB9C3}"/>
    <cellStyle name="__col2" xfId="7" xr:uid="{DC3F7F66-E907-47EC-978D-14D37EEEB67A}"/>
    <cellStyle name="__col3" xfId="17" xr:uid="{5AD3CD0E-8FE8-496B-8C3E-A8BE962D5232}"/>
    <cellStyle name="__page" xfId="1" xr:uid="{FA873E17-8BE5-4ACC-A2E2-7DCA3D98B932}"/>
    <cellStyle name="__row1" xfId="18" xr:uid="{389B9619-E9A1-4297-8414-50C43376E5CE}"/>
    <cellStyle name="__row2" xfId="19" xr:uid="{8B9964F5-EDB4-4454-8376-823F618128E4}"/>
    <cellStyle name="__row3" xfId="20" xr:uid="{3D750E9A-1BD9-449C-BE61-2565E66E7EA2}"/>
    <cellStyle name="_col1" xfId="8" xr:uid="{735F07DC-DAB0-4117-AD66-E7D4EA4C60C4}"/>
    <cellStyle name="_col2" xfId="21" xr:uid="{055FE33F-1CA4-40E1-9516-AA7358F49B06}"/>
    <cellStyle name="_col3" xfId="22" xr:uid="{1C3BE984-DC75-4F05-A5B7-DA23BC70272A}"/>
    <cellStyle name="_data" xfId="10" xr:uid="{5F4728D2-7DCA-4CA3-8C78-662EDA84C063}"/>
    <cellStyle name="_freeze" xfId="23" xr:uid="{9E77F6C0-1C71-444C-B1CE-ED2368A09A40}"/>
    <cellStyle name="_page" xfId="4" xr:uid="{DDA0D5BA-AADD-40B6-AD94-57D1573E73A3}"/>
    <cellStyle name="_row1" xfId="9" xr:uid="{320F887C-18CB-46D0-97F3-D9DD98D47825}"/>
    <cellStyle name="_row2" xfId="24" xr:uid="{C1C16D2E-DFD0-4AE7-9574-CB2ACC4116A8}"/>
    <cellStyle name="_row3" xfId="25" xr:uid="{1590A23A-7F89-4B8F-B3F9-C07DA6EB69B7}"/>
    <cellStyle name="Normal" xfId="0" builtinId="0" customBuiltin="1"/>
    <cellStyle name="Normal 10" xfId="46" xr:uid="{9A892FD3-52BF-4FE1-8C45-E0A70BFA26B4}"/>
    <cellStyle name="Normal 11" xfId="49" xr:uid="{109C8720-A189-4FB4-A649-4F211F918E75}"/>
    <cellStyle name="Normal 2" xfId="2" xr:uid="{2082B577-771E-4D9D-A612-45A331CF5FB3}"/>
    <cellStyle name="Normal 3" xfId="26" xr:uid="{43405865-6BE6-4C1D-9487-5E88B4587FB9}"/>
    <cellStyle name="Normal 4" xfId="27" xr:uid="{9513F0F9-387B-4905-A308-169D7C9A3CD0}"/>
    <cellStyle name="Normal 5" xfId="28" xr:uid="{48FC0658-540A-4205-A8BB-61EA5DF3ACF3}"/>
    <cellStyle name="Normal 6" xfId="44" xr:uid="{8B6C1757-65B5-407D-92B4-5204BE82D5C2}"/>
    <cellStyle name="Normal 7" xfId="45" xr:uid="{60DDB29A-B35C-4783-86F8-9BA816F68880}"/>
    <cellStyle name="Normal 8" xfId="47" xr:uid="{911F3765-A916-4C7E-AB68-DA93DA878F48}"/>
    <cellStyle name="Normal 9" xfId="48" xr:uid="{46081E03-C7E4-40D3-9865-EF267D205555}"/>
    <cellStyle name="WhiteColumn" xfId="37" xr:uid="{CC3F7E95-9858-45D8-A7D4-022E1387258C}"/>
    <cellStyle name="WhiteColumnHidden" xfId="38" xr:uid="{9918E902-C89F-4E09-939C-21312A4A72B0}"/>
    <cellStyle name="WhiteColumnSpacer" xfId="36" xr:uid="{8A9B801F-C3B1-42CC-BC54-475F81F3402E}"/>
    <cellStyle name="WhiteData" xfId="41" xr:uid="{07332813-148D-433A-9BD3-E962E90FD1F2}"/>
    <cellStyle name="WhiteHeaderDimension" xfId="34" xr:uid="{84E44E26-C49C-4603-A2F5-601BB0033203}"/>
    <cellStyle name="WhiteHeaderElement" xfId="35" xr:uid="{8CD783EE-DD9E-43FF-A4EE-8AF1D0F2AD3B}"/>
    <cellStyle name="WhiteHeaderSpacer" xfId="33" xr:uid="{BC9979C0-EB34-42BC-A026-90BC1ACF2BD1}"/>
    <cellStyle name="WhiteRow" xfId="39" xr:uid="{E541E652-CE5B-4AB5-8BA3-9FFD8DA60F0F}"/>
    <cellStyle name="WhiteRowCollapsed" xfId="43" xr:uid="{57C001FA-F6D3-4B29-9D57-068C36833F2D}"/>
    <cellStyle name="WhiteRowExpanded" xfId="42" xr:uid="{702FC5E7-65B2-46FC-AA89-4AD9ADFCC8D0}"/>
    <cellStyle name="WhiteRowHidden" xfId="40" xr:uid="{17266769-FB65-449E-B987-4FBD66D98E7A}"/>
    <cellStyle name="WhiteSource" xfId="32" xr:uid="{A47B6108-C54A-4CC1-9729-519852FE7EBF}"/>
    <cellStyle name="WhiteSubTitle" xfId="31" xr:uid="{15C74AEC-F580-4324-9A2B-81AC74704A6D}"/>
    <cellStyle name="WhiteTitle" xfId="30" xr:uid="{1159142A-A3EA-4462-8613-1A1684D2870B}"/>
    <cellStyle name="WhiteTitleSpacer" xfId="29" xr:uid="{A450A69D-649D-4D41-87D2-B6C5DD291DA8}"/>
  </cellStyles>
  <dxfs count="12">
    <dxf>
      <font>
        <b/>
        <charset val="186"/>
      </font>
    </dxf>
    <dxf>
      <border>
        <left style="thin">
          <color indexed="64"/>
        </lef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wrapText="1"/>
    </dxf>
    <dxf>
      <alignment wrapText="1"/>
    </dxf>
    <dxf>
      <alignment wrapText="1"/>
    </dxf>
    <dxf>
      <alignment wrapText="1"/>
    </dxf>
    <dxf>
      <alignment wrapText="1"/>
    </dxf>
    <dxf>
      <alignment wrapText="1"/>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1.422699305556" createdVersion="7" refreshedVersion="7" minRefreshableVersion="3" recordCount="310" xr:uid="{8D2587C5-B61C-46B3-B68A-9EEA716E2BEC}">
  <cacheSource type="worksheet">
    <worksheetSource ref="B5:G315" sheet="PIVOT"/>
  </cacheSource>
  <cacheFields count="6">
    <cacheField name="Rādītājs" numFmtId="0">
      <sharedItems containsBlank="1" count="74">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itrila melni un zilie cimdi"/>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Suma Tab D4 hlora tabletes"/>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Citi izdevumi (norādīt kādi)"/>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Cimdi"/>
        <m/>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Citi izdevumi-trīsslāņu sejas maskas "/>
        <s v="Citi izdevumi-trīsslāņu sejas maskas (norādīt kādi)"/>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Citi izdevumi"/>
        <s v="Citi izdevumi-(norādīt kādi)"/>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Respirators"/>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Suma Tab hlora tabletes- Transportlīdzekļu papildu mazgāšana"/>
        <s v="Cits"/>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1.12.2019."/>
      </sharedItems>
    </cacheField>
    <cacheField name="Vienības " numFmtId="0">
      <sharedItems containsBlank="1" containsMixedTypes="1" containsNumber="1" containsInteger="1" minValue="0" maxValue="0"/>
    </cacheField>
    <cacheField name="Vērtība" numFmtId="4">
      <sharedItems containsString="0" containsBlank="1" containsNumber="1" minValue="-1665.5882940000006" maxValue="59299.839999999997"/>
    </cacheField>
    <cacheField name="Pārvadājumu veids" numFmtId="0">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0">
  <r>
    <x v="0"/>
    <m/>
    <n v="-1665.5882940000006"/>
    <s v="Autobuss"/>
    <s v="Jēkabpils"/>
    <x v="0"/>
  </r>
  <r>
    <x v="1"/>
    <s v="skaits"/>
    <n v="14"/>
    <s v="Autobuss"/>
    <s v="Jēkabpils"/>
    <x v="0"/>
  </r>
  <r>
    <x v="2"/>
    <s v="skaits"/>
    <n v="3966"/>
    <s v="Autobuss"/>
    <s v="Jēkabpils"/>
    <x v="0"/>
  </r>
  <r>
    <x v="3"/>
    <s v="skaits"/>
    <n v="3796"/>
    <s v="Autobuss"/>
    <s v="Jēkabpils"/>
    <x v="0"/>
  </r>
  <r>
    <x v="4"/>
    <s v="skaits"/>
    <n v="0"/>
    <s v="Autobuss"/>
    <s v="Jēkabpils"/>
    <x v="0"/>
  </r>
  <r>
    <x v="5"/>
    <s v="skaits"/>
    <n v="170"/>
    <s v="Autobuss"/>
    <s v="Jēkabpils"/>
    <x v="0"/>
  </r>
  <r>
    <x v="6"/>
    <s v="km"/>
    <n v="37669.08"/>
    <s v="Autobuss"/>
    <s v="Jēkabpils"/>
    <x v="0"/>
  </r>
  <r>
    <x v="7"/>
    <s v="km"/>
    <n v="36350.22"/>
    <s v="Autobuss"/>
    <s v="Jēkabpils"/>
    <x v="0"/>
  </r>
  <r>
    <x v="8"/>
    <s v="km"/>
    <n v="0"/>
    <s v="Autobuss"/>
    <s v="Jēkabpils"/>
    <x v="0"/>
  </r>
  <r>
    <x v="9"/>
    <s v="km"/>
    <n v="1318.86"/>
    <s v="Autobuss"/>
    <s v="Jēkabpils"/>
    <x v="0"/>
  </r>
  <r>
    <x v="10"/>
    <s v="EUR/km"/>
    <n v="1.2628999999999999"/>
    <s v="Autobuss"/>
    <s v="Jēkabpils"/>
    <x v="0"/>
  </r>
  <r>
    <x v="11"/>
    <m/>
    <n v="57.772999999999996"/>
    <s v="Autobuss"/>
    <s v="Jēkabpils"/>
    <x v="0"/>
  </r>
  <r>
    <x v="12"/>
    <m/>
    <m/>
    <s v="Autobuss"/>
    <s v="Jēkabpils"/>
    <x v="0"/>
  </r>
  <r>
    <x v="13"/>
    <s v="litri"/>
    <n v="6"/>
    <s v="Autobuss"/>
    <s v="Jēkabpils"/>
    <x v="0"/>
  </r>
  <r>
    <x v="14"/>
    <s v="gab"/>
    <n v="10"/>
    <s v="Autobuss"/>
    <s v="Jēkabpils"/>
    <x v="0"/>
  </r>
  <r>
    <x v="15"/>
    <m/>
    <m/>
    <s v="Autobuss"/>
    <s v="Jēkabpils"/>
    <x v="0"/>
  </r>
  <r>
    <x v="16"/>
    <m/>
    <m/>
    <s v="Autobuss"/>
    <s v="Jēkabpils"/>
    <x v="0"/>
  </r>
  <r>
    <x v="17"/>
    <m/>
    <m/>
    <s v="Autobuss"/>
    <s v="Jēkabpils"/>
    <x v="0"/>
  </r>
  <r>
    <x v="18"/>
    <s v="gab"/>
    <n v="150"/>
    <s v="Autobuss"/>
    <s v="Jēkabpils"/>
    <x v="0"/>
  </r>
  <r>
    <x v="19"/>
    <s v="EUR/vien bez PVN"/>
    <m/>
    <s v="Autobuss"/>
    <s v="Jēkabpils"/>
    <x v="0"/>
  </r>
  <r>
    <x v="13"/>
    <s v="EUR/vien bez PVN"/>
    <n v="2.105"/>
    <s v="Autobuss"/>
    <s v="Jēkabpils"/>
    <x v="0"/>
  </r>
  <r>
    <x v="14"/>
    <s v="EUR/vien bez PVN"/>
    <n v="1.3967000000000001"/>
    <s v="Autobuss"/>
    <s v="Jēkabpils"/>
    <x v="0"/>
  </r>
  <r>
    <x v="15"/>
    <s v="EUR/vien bez PVN"/>
    <m/>
    <s v="Autobuss"/>
    <s v="Jēkabpils"/>
    <x v="0"/>
  </r>
  <r>
    <x v="20"/>
    <s v="EUR/vien bez PVN"/>
    <m/>
    <s v="Autobuss"/>
    <s v="Jēkabpils"/>
    <x v="0"/>
  </r>
  <r>
    <x v="21"/>
    <s v="EUR/vien bez PVN"/>
    <m/>
    <s v="Autobuss"/>
    <s v="Jēkabpils"/>
    <x v="0"/>
  </r>
  <r>
    <x v="18"/>
    <s v="EUR/vien bez PVN"/>
    <n v="0.20784"/>
    <s v="Autobuss"/>
    <s v="Jēkabpils"/>
    <x v="0"/>
  </r>
  <r>
    <x v="22"/>
    <m/>
    <n v="17868.30078034255"/>
    <s v="Autobuss"/>
    <s v="Jēkabpils"/>
    <x v="0"/>
  </r>
  <r>
    <x v="23"/>
    <s v="EUR bez PVN"/>
    <n v="20729.79"/>
    <s v="Autobuss"/>
    <s v="Jēkabpils"/>
    <x v="0"/>
  </r>
  <r>
    <x v="24"/>
    <s v="km"/>
    <n v="36350.22"/>
    <s v="Autobuss"/>
    <s v="Jēkabpils"/>
    <x v="0"/>
  </r>
  <r>
    <x v="25"/>
    <s v="EUR bez PVN"/>
    <n v="39022.199999999997"/>
    <s v="Autobuss"/>
    <s v="Jēkabpils"/>
    <x v="0"/>
  </r>
  <r>
    <x v="26"/>
    <s v="km"/>
    <n v="36749.629999999997"/>
    <s v="Autobuss"/>
    <s v="Jēkabpils"/>
    <x v="0"/>
  </r>
  <r>
    <x v="0"/>
    <m/>
    <n v="-178.18574400000404"/>
    <s v="Autobuss"/>
    <s v="Jēkabpils"/>
    <x v="1"/>
  </r>
  <r>
    <x v="1"/>
    <s v="skaits"/>
    <n v="14"/>
    <s v="Autobuss"/>
    <s v="Jēkabpils"/>
    <x v="1"/>
  </r>
  <r>
    <x v="2"/>
    <s v="skaits"/>
    <n v="5256"/>
    <s v="Autobuss"/>
    <s v="Jēkabpils"/>
    <x v="1"/>
  </r>
  <r>
    <x v="3"/>
    <s v="skaits"/>
    <n v="5236"/>
    <s v="Autobuss"/>
    <s v="Jēkabpils"/>
    <x v="1"/>
  </r>
  <r>
    <x v="4"/>
    <s v="skaits"/>
    <n v="0"/>
    <s v="Autobuss"/>
    <s v="Jēkabpils"/>
    <x v="1"/>
  </r>
  <r>
    <x v="5"/>
    <s v="skaits"/>
    <n v="20"/>
    <s v="Autobuss"/>
    <s v="Jēkabpils"/>
    <x v="1"/>
  </r>
  <r>
    <x v="6"/>
    <s v="km"/>
    <n v="47955.92"/>
    <s v="Autobuss"/>
    <s v="Jēkabpils"/>
    <x v="1"/>
  </r>
  <r>
    <x v="7"/>
    <s v="km"/>
    <n v="47800.759999999995"/>
    <s v="Autobuss"/>
    <s v="Jēkabpils"/>
    <x v="1"/>
  </r>
  <r>
    <x v="8"/>
    <s v="km"/>
    <n v="0"/>
    <s v="Autobuss"/>
    <s v="Jēkabpils"/>
    <x v="1"/>
  </r>
  <r>
    <x v="9"/>
    <s v="km"/>
    <n v="155.16"/>
    <s v="Autobuss"/>
    <s v="Jēkabpils"/>
    <x v="1"/>
  </r>
  <r>
    <x v="10"/>
    <s v="EUR/km"/>
    <n v="1.1484000000000001"/>
    <s v="Autobuss"/>
    <s v="Jēkabpils"/>
    <x v="1"/>
  </r>
  <r>
    <x v="11"/>
    <m/>
    <n v="33.927"/>
    <s v="Autobuss"/>
    <s v="Jēkabpils"/>
    <x v="1"/>
  </r>
  <r>
    <x v="12"/>
    <m/>
    <m/>
    <s v="Autobuss"/>
    <s v="Jēkabpils"/>
    <x v="1"/>
  </r>
  <r>
    <x v="13"/>
    <s v="litri"/>
    <n v="6"/>
    <s v="Autobuss"/>
    <s v="Jēkabpils"/>
    <x v="1"/>
  </r>
  <r>
    <x v="14"/>
    <m/>
    <m/>
    <s v="Autobuss"/>
    <s v="Jēkabpils"/>
    <x v="1"/>
  </r>
  <r>
    <x v="15"/>
    <m/>
    <m/>
    <s v="Autobuss"/>
    <s v="Jēkabpils"/>
    <x v="1"/>
  </r>
  <r>
    <x v="16"/>
    <m/>
    <m/>
    <s v="Autobuss"/>
    <s v="Jēkabpils"/>
    <x v="1"/>
  </r>
  <r>
    <x v="17"/>
    <m/>
    <m/>
    <s v="Autobuss"/>
    <s v="Jēkabpils"/>
    <x v="1"/>
  </r>
  <r>
    <x v="27"/>
    <s v="gab"/>
    <n v="300"/>
    <s v="Autobuss"/>
    <s v="Jēkabpils"/>
    <x v="1"/>
  </r>
  <r>
    <x v="19"/>
    <s v="EUR/vien bez PVN"/>
    <m/>
    <s v="Autobuss"/>
    <s v="Jēkabpils"/>
    <x v="1"/>
  </r>
  <r>
    <x v="13"/>
    <s v="EUR/vien bez PVN"/>
    <n v="2.5945"/>
    <s v="Autobuss"/>
    <s v="Jēkabpils"/>
    <x v="1"/>
  </r>
  <r>
    <x v="14"/>
    <s v="EUR/vien bez PVN"/>
    <m/>
    <s v="Autobuss"/>
    <s v="Jēkabpils"/>
    <x v="1"/>
  </r>
  <r>
    <x v="15"/>
    <s v="EUR/vien bez PVN"/>
    <m/>
    <s v="Autobuss"/>
    <s v="Jēkabpils"/>
    <x v="1"/>
  </r>
  <r>
    <x v="20"/>
    <s v="EUR/vien bez PVN"/>
    <m/>
    <s v="Autobuss"/>
    <s v="Jēkabpils"/>
    <x v="1"/>
  </r>
  <r>
    <x v="21"/>
    <s v="EUR/vien bez PVN"/>
    <m/>
    <s v="Autobuss"/>
    <s v="Jēkabpils"/>
    <x v="1"/>
  </r>
  <r>
    <x v="27"/>
    <s v="EUR/vien bez PVN"/>
    <n v="6.1199999999999997E-2"/>
    <s v="Autobuss"/>
    <s v="Jēkabpils"/>
    <x v="1"/>
  </r>
  <r>
    <x v="22"/>
    <m/>
    <n v="20304.424515493025"/>
    <s v="Autobuss"/>
    <s v="Jēkabpils"/>
    <x v="1"/>
  </r>
  <r>
    <x v="28"/>
    <s v="EUR bez PVN"/>
    <n v="28761.8"/>
    <s v="Autobuss"/>
    <s v="Jēkabpils"/>
    <x v="1"/>
  </r>
  <r>
    <x v="29"/>
    <s v="km"/>
    <n v="47800.76"/>
    <s v="Autobuss"/>
    <s v="Jēkabpils"/>
    <x v="1"/>
  </r>
  <r>
    <x v="30"/>
    <s v="EUR bez PVN"/>
    <n v="48542.61"/>
    <s v="Autobuss"/>
    <s v="Jēkabpils"/>
    <x v="1"/>
  </r>
  <r>
    <x v="31"/>
    <s v="km"/>
    <n v="47290.65"/>
    <s v="Autobuss"/>
    <s v="Jēkabpils"/>
    <x v="1"/>
  </r>
  <r>
    <x v="0"/>
    <m/>
    <n v="0"/>
    <s v="Autobuss"/>
    <s v="Jēkabpils"/>
    <x v="2"/>
  </r>
  <r>
    <x v="1"/>
    <s v="skaits"/>
    <n v="14"/>
    <s v="Autobuss"/>
    <s v="Jēkabpils"/>
    <x v="2"/>
  </r>
  <r>
    <x v="2"/>
    <s v="skaits"/>
    <n v="5388"/>
    <s v="Autobuss"/>
    <s v="Jēkabpils"/>
    <x v="2"/>
  </r>
  <r>
    <x v="3"/>
    <s v="skaits"/>
    <n v="5388"/>
    <s v="Autobuss"/>
    <s v="Jēkabpils"/>
    <x v="2"/>
  </r>
  <r>
    <x v="4"/>
    <s v="skaits"/>
    <n v="0"/>
    <s v="Autobuss"/>
    <s v="Jēkabpils"/>
    <x v="2"/>
  </r>
  <r>
    <x v="5"/>
    <s v="skaits"/>
    <n v="0"/>
    <s v="Autobuss"/>
    <s v="Jēkabpils"/>
    <x v="2"/>
  </r>
  <r>
    <x v="6"/>
    <s v="km"/>
    <n v="49186.19"/>
    <s v="Autobuss"/>
    <s v="Jēkabpils"/>
    <x v="2"/>
  </r>
  <r>
    <x v="7"/>
    <s v="km"/>
    <n v="49186.19"/>
    <s v="Autobuss"/>
    <s v="Jēkabpils"/>
    <x v="2"/>
  </r>
  <r>
    <x v="8"/>
    <s v="km"/>
    <n v="0"/>
    <s v="Autobuss"/>
    <s v="Jēkabpils"/>
    <x v="2"/>
  </r>
  <r>
    <x v="9"/>
    <s v="km"/>
    <n v="0"/>
    <s v="Autobuss"/>
    <s v="Jēkabpils"/>
    <x v="2"/>
  </r>
  <r>
    <x v="10"/>
    <s v="EUR/km"/>
    <n v="1.1426000000000001"/>
    <s v="Autobuss"/>
    <s v="Jēkabpils"/>
    <x v="2"/>
  </r>
  <r>
    <x v="11"/>
    <m/>
    <n v="21.297999999999998"/>
    <s v="Autobuss"/>
    <s v="Jēkabpils"/>
    <x v="2"/>
  </r>
  <r>
    <x v="12"/>
    <m/>
    <m/>
    <s v="Autobuss"/>
    <s v="Jēkabpils"/>
    <x v="2"/>
  </r>
  <r>
    <x v="13"/>
    <s v="litri"/>
    <n v="1"/>
    <s v="Autobuss"/>
    <s v="Jēkabpils"/>
    <x v="2"/>
  </r>
  <r>
    <x v="14"/>
    <m/>
    <m/>
    <s v="Autobuss"/>
    <s v="Jēkabpils"/>
    <x v="2"/>
  </r>
  <r>
    <x v="15"/>
    <m/>
    <m/>
    <s v="Autobuss"/>
    <s v="Jēkabpils"/>
    <x v="2"/>
  </r>
  <r>
    <x v="16"/>
    <m/>
    <m/>
    <s v="Autobuss"/>
    <s v="Jēkabpils"/>
    <x v="2"/>
  </r>
  <r>
    <x v="17"/>
    <m/>
    <m/>
    <s v="Autobuss"/>
    <s v="Jēkabpils"/>
    <x v="2"/>
  </r>
  <r>
    <x v="27"/>
    <s v="gab"/>
    <n v="300"/>
    <s v="Autobuss"/>
    <s v="Jēkabpils"/>
    <x v="2"/>
  </r>
  <r>
    <x v="19"/>
    <s v="EUR/vien bez PVN"/>
    <m/>
    <s v="Autobuss"/>
    <s v="Jēkabpils"/>
    <x v="2"/>
  </r>
  <r>
    <x v="13"/>
    <s v="EUR/vien bez PVN"/>
    <n v="2.95"/>
    <s v="Autobuss"/>
    <s v="Jēkabpils"/>
    <x v="2"/>
  </r>
  <r>
    <x v="14"/>
    <s v="EUR/vien bez PVN"/>
    <m/>
    <s v="Autobuss"/>
    <s v="Jēkabpils"/>
    <x v="2"/>
  </r>
  <r>
    <x v="15"/>
    <s v="EUR/vien bez PVN"/>
    <m/>
    <s v="Autobuss"/>
    <s v="Jēkabpils"/>
    <x v="2"/>
  </r>
  <r>
    <x v="20"/>
    <s v="EUR/vien bez PVN"/>
    <m/>
    <s v="Autobuss"/>
    <s v="Jēkabpils"/>
    <x v="2"/>
  </r>
  <r>
    <x v="21"/>
    <s v="EUR/vien bez PVN"/>
    <m/>
    <s v="Autobuss"/>
    <s v="Jēkabpils"/>
    <x v="2"/>
  </r>
  <r>
    <x v="32"/>
    <s v="EUR/vien bez PVN"/>
    <n v="6.1159999999999999E-2"/>
    <s v="Autobuss"/>
    <s v="Jēkabpils"/>
    <x v="2"/>
  </r>
  <r>
    <x v="22"/>
    <m/>
    <n v="17842.605663355105"/>
    <s v="Autobuss"/>
    <s v="Jēkabpils"/>
    <x v="2"/>
  </r>
  <r>
    <x v="33"/>
    <s v="EUR bez PVN"/>
    <n v="29940.75"/>
    <s v="Autobuss"/>
    <s v="Jēkabpils"/>
    <x v="2"/>
  </r>
  <r>
    <x v="34"/>
    <s v="km"/>
    <n v="49186.19"/>
    <s v="Autobuss"/>
    <s v="Jēkabpils"/>
    <x v="2"/>
  </r>
  <r>
    <x v="35"/>
    <s v="EUR bez PVN"/>
    <n v="47597.57"/>
    <s v="Autobuss"/>
    <s v="Jēkabpils"/>
    <x v="2"/>
  </r>
  <r>
    <x v="36"/>
    <s v="km"/>
    <n v="48994.95"/>
    <s v="Autobuss"/>
    <s v="Jēkabpils"/>
    <x v="2"/>
  </r>
  <r>
    <x v="0"/>
    <m/>
    <n v="0"/>
    <s v="Autobuss"/>
    <s v="Jēkabpils"/>
    <x v="3"/>
  </r>
  <r>
    <x v="1"/>
    <s v="skaits"/>
    <n v="14"/>
    <s v="Autobuss"/>
    <s v="Jēkabpils"/>
    <x v="3"/>
  </r>
  <r>
    <x v="2"/>
    <s v="skaits"/>
    <n v="5052"/>
    <s v="Autobuss"/>
    <s v="Jēkabpils"/>
    <x v="3"/>
  </r>
  <r>
    <x v="3"/>
    <s v="skaits"/>
    <n v="5032"/>
    <s v="Autobuss"/>
    <s v="Jēkabpils"/>
    <x v="3"/>
  </r>
  <r>
    <x v="4"/>
    <s v="skaits"/>
    <n v="0"/>
    <s v="Autobuss"/>
    <s v="Jēkabpils"/>
    <x v="3"/>
  </r>
  <r>
    <x v="5"/>
    <s v="skaits"/>
    <n v="20"/>
    <s v="Autobuss"/>
    <s v="Jēkabpils"/>
    <x v="3"/>
  </r>
  <r>
    <x v="6"/>
    <s v="km"/>
    <n v="46130.33"/>
    <s v="Autobuss"/>
    <s v="Jēkabpils"/>
    <x v="3"/>
  </r>
  <r>
    <x v="7"/>
    <s v="km"/>
    <n v="46130.33"/>
    <s v="Autobuss"/>
    <s v="Jēkabpils"/>
    <x v="3"/>
  </r>
  <r>
    <x v="8"/>
    <s v="km"/>
    <n v="0"/>
    <s v="Autobuss"/>
    <s v="Jēkabpils"/>
    <x v="3"/>
  </r>
  <r>
    <x v="9"/>
    <s v="km"/>
    <n v="0"/>
    <s v="Autobuss"/>
    <s v="Jēkabpils"/>
    <x v="3"/>
  </r>
  <r>
    <x v="10"/>
    <s v="EUR/km"/>
    <n v="1.4814000000000001"/>
    <s v="Autobuss"/>
    <s v="Jēkabpils"/>
    <x v="3"/>
  </r>
  <r>
    <x v="11"/>
    <m/>
    <n v="18.540000000000003"/>
    <s v="Autobuss"/>
    <s v="Jēkabpils"/>
    <x v="3"/>
  </r>
  <r>
    <x v="12"/>
    <m/>
    <m/>
    <s v="Autobuss"/>
    <s v="Jēkabpils"/>
    <x v="3"/>
  </r>
  <r>
    <x v="13"/>
    <s v="litri"/>
    <n v="1"/>
    <s v="Autobuss"/>
    <s v="Jēkabpils"/>
    <x v="3"/>
  </r>
  <r>
    <x v="37"/>
    <s v="gab"/>
    <n v="100"/>
    <s v="Autobuss"/>
    <s v="Jēkabpils"/>
    <x v="3"/>
  </r>
  <r>
    <x v="15"/>
    <m/>
    <m/>
    <s v="Autobuss"/>
    <s v="Jēkabpils"/>
    <x v="3"/>
  </r>
  <r>
    <x v="16"/>
    <m/>
    <m/>
    <s v="Autobuss"/>
    <s v="Jēkabpils"/>
    <x v="3"/>
  </r>
  <r>
    <x v="17"/>
    <m/>
    <m/>
    <s v="Autobuss"/>
    <s v="Jēkabpils"/>
    <x v="3"/>
  </r>
  <r>
    <x v="38"/>
    <m/>
    <m/>
    <s v="Autobuss"/>
    <s v="Jēkabpils"/>
    <x v="3"/>
  </r>
  <r>
    <x v="19"/>
    <s v="EUR/vien bez PVN"/>
    <m/>
    <s v="Autobuss"/>
    <s v="Jēkabpils"/>
    <x v="3"/>
  </r>
  <r>
    <x v="13"/>
    <m/>
    <n v="2.95"/>
    <s v="Autobuss"/>
    <s v="Jēkabpils"/>
    <x v="3"/>
  </r>
  <r>
    <x v="37"/>
    <m/>
    <n v="0.15590000000000001"/>
    <s v="Autobuss"/>
    <s v="Jēkabpils"/>
    <x v="3"/>
  </r>
  <r>
    <x v="15"/>
    <m/>
    <m/>
    <s v="Autobuss"/>
    <s v="Jēkabpils"/>
    <x v="3"/>
  </r>
  <r>
    <x v="20"/>
    <m/>
    <m/>
    <s v="Autobuss"/>
    <s v="Jēkabpils"/>
    <x v="3"/>
  </r>
  <r>
    <x v="21"/>
    <m/>
    <m/>
    <s v="Autobuss"/>
    <s v="Jēkabpils"/>
    <x v="3"/>
  </r>
  <r>
    <x v="32"/>
    <m/>
    <n v="0"/>
    <s v="Autobuss"/>
    <s v="Jēkabpils"/>
    <x v="3"/>
  </r>
  <r>
    <x v="22"/>
    <m/>
    <n v="10829.263286778441"/>
    <s v="Autobuss"/>
    <s v="Jēkabpils"/>
    <x v="3"/>
  </r>
  <r>
    <x v="39"/>
    <s v="EUR bez PVN"/>
    <n v="26365.46"/>
    <s v="Autobuss"/>
    <s v="Jēkabpils"/>
    <x v="3"/>
  </r>
  <r>
    <x v="40"/>
    <s v="km"/>
    <n v="46130.33"/>
    <s v="Autobuss"/>
    <s v="Jēkabpils"/>
    <x v="3"/>
  </r>
  <r>
    <x v="41"/>
    <s v="EUR bez PVN"/>
    <n v="36306.370000000003"/>
    <s v="Autobuss"/>
    <s v="Jēkabpils"/>
    <x v="3"/>
  </r>
  <r>
    <x v="42"/>
    <s v="km"/>
    <n v="45028.56"/>
    <s v="Autobuss"/>
    <s v="Jēkabpils"/>
    <x v="3"/>
  </r>
  <r>
    <x v="0"/>
    <m/>
    <n v="0"/>
    <s v="Autobuss"/>
    <s v="Jēkabpils"/>
    <x v="4"/>
  </r>
  <r>
    <x v="1"/>
    <s v="skaits"/>
    <n v="14"/>
    <s v="Autobuss"/>
    <s v="Jēkabpils"/>
    <x v="4"/>
  </r>
  <r>
    <x v="2"/>
    <s v="skaits"/>
    <n v="5300"/>
    <s v="Autobuss"/>
    <s v="Jēkabpils"/>
    <x v="4"/>
  </r>
  <r>
    <x v="3"/>
    <s v="skaits"/>
    <n v="5300"/>
    <s v="Autobuss"/>
    <s v="Jēkabpils"/>
    <x v="4"/>
  </r>
  <r>
    <x v="4"/>
    <s v="skaits"/>
    <n v="0"/>
    <s v="Autobuss"/>
    <s v="Jēkabpils"/>
    <x v="4"/>
  </r>
  <r>
    <x v="5"/>
    <s v="skaits"/>
    <n v="0"/>
    <s v="Autobuss"/>
    <s v="Jēkabpils"/>
    <x v="4"/>
  </r>
  <r>
    <x v="6"/>
    <s v="km"/>
    <n v="48585.29"/>
    <s v="Autobuss"/>
    <s v="Jēkabpils"/>
    <x v="4"/>
  </r>
  <r>
    <x v="7"/>
    <s v="km"/>
    <n v="48585.29"/>
    <s v="Autobuss"/>
    <s v="Jēkabpils"/>
    <x v="4"/>
  </r>
  <r>
    <x v="8"/>
    <s v="km"/>
    <n v="0"/>
    <s v="Autobuss"/>
    <s v="Jēkabpils"/>
    <x v="4"/>
  </r>
  <r>
    <x v="9"/>
    <s v="km"/>
    <n v="0"/>
    <s v="Autobuss"/>
    <s v="Jēkabpils"/>
    <x v="4"/>
  </r>
  <r>
    <x v="10"/>
    <s v="EUR/km"/>
    <n v="1.1656"/>
    <s v="Autobuss"/>
    <s v="Jēkabpils"/>
    <x v="4"/>
  </r>
  <r>
    <x v="11"/>
    <m/>
    <n v="44.57"/>
    <s v="Autobuss"/>
    <s v="Jēkabpils"/>
    <x v="4"/>
  </r>
  <r>
    <x v="12"/>
    <m/>
    <m/>
    <s v="Autobuss"/>
    <s v="Jēkabpils"/>
    <x v="4"/>
  </r>
  <r>
    <x v="13"/>
    <s v="litri"/>
    <n v="3"/>
    <s v="Autobuss"/>
    <s v="Jēkabpils"/>
    <x v="4"/>
  </r>
  <r>
    <x v="37"/>
    <s v="gab"/>
    <n v="100"/>
    <s v="Autobuss"/>
    <s v="Jēkabpils"/>
    <x v="4"/>
  </r>
  <r>
    <x v="15"/>
    <m/>
    <m/>
    <s v="Autobuss"/>
    <s v="Jēkabpils"/>
    <x v="4"/>
  </r>
  <r>
    <x v="16"/>
    <m/>
    <m/>
    <s v="Autobuss"/>
    <s v="Jēkabpils"/>
    <x v="4"/>
  </r>
  <r>
    <x v="17"/>
    <m/>
    <m/>
    <s v="Autobuss"/>
    <s v="Jēkabpils"/>
    <x v="4"/>
  </r>
  <r>
    <x v="43"/>
    <s v="gab"/>
    <n v="5"/>
    <s v="Autobuss"/>
    <s v="Jēkabpils"/>
    <x v="4"/>
  </r>
  <r>
    <x v="19"/>
    <s v="EUR/vien bez PVN"/>
    <m/>
    <s v="Autobuss"/>
    <s v="Jēkabpils"/>
    <x v="4"/>
  </r>
  <r>
    <x v="13"/>
    <s v="EUR/vien bez PVN"/>
    <n v="2.95"/>
    <s v="Autobuss"/>
    <s v="Jēkabpils"/>
    <x v="4"/>
  </r>
  <r>
    <x v="37"/>
    <s v="EUR/vien bez PVN"/>
    <n v="0.27210000000000001"/>
    <s v="Autobuss"/>
    <s v="Jēkabpils"/>
    <x v="4"/>
  </r>
  <r>
    <x v="15"/>
    <s v="EUR/vien bez PVN"/>
    <m/>
    <s v="Autobuss"/>
    <s v="Jēkabpils"/>
    <x v="4"/>
  </r>
  <r>
    <x v="20"/>
    <s v="EUR/vien bez PVN"/>
    <m/>
    <s v="Autobuss"/>
    <s v="Jēkabpils"/>
    <x v="4"/>
  </r>
  <r>
    <x v="21"/>
    <s v="EUR/vien bez PVN"/>
    <m/>
    <s v="Autobuss"/>
    <s v="Jēkabpils"/>
    <x v="4"/>
  </r>
  <r>
    <x v="44"/>
    <s v="EUR/vien bez PVN"/>
    <n v="1.702"/>
    <s v="Autobuss"/>
    <s v="Jēkabpils"/>
    <x v="4"/>
  </r>
  <r>
    <x v="22"/>
    <m/>
    <n v="9634.9421965660531"/>
    <s v="Autobuss"/>
    <s v="Jēkabpils"/>
    <x v="4"/>
  </r>
  <r>
    <x v="45"/>
    <s v="EUR bez PVN"/>
    <n v="28045.27"/>
    <s v="Autobuss"/>
    <s v="Jēkabpils"/>
    <x v="4"/>
  </r>
  <r>
    <x v="46"/>
    <s v="km"/>
    <n v="48585.29"/>
    <s v="Autobuss"/>
    <s v="Jēkabpils"/>
    <x v="4"/>
  </r>
  <r>
    <x v="47"/>
    <s v="EUR bez PVN"/>
    <n v="37428.26"/>
    <s v="Autobuss"/>
    <s v="Jēkabpils"/>
    <x v="4"/>
  </r>
  <r>
    <x v="48"/>
    <s v="km"/>
    <n v="48260.42"/>
    <s v="Autobuss"/>
    <s v="Jēkabpils"/>
    <x v="4"/>
  </r>
  <r>
    <x v="0"/>
    <m/>
    <n v="0"/>
    <s v="Autobuss"/>
    <s v="Jēkabpils"/>
    <x v="5"/>
  </r>
  <r>
    <x v="1"/>
    <s v="skaits"/>
    <n v="14"/>
    <s v="Autobuss"/>
    <s v="Jēkabpils"/>
    <x v="5"/>
  </r>
  <r>
    <x v="2"/>
    <s v="skaits"/>
    <n v="5296"/>
    <s v="Autobuss"/>
    <s v="Jēkabpils"/>
    <x v="5"/>
  </r>
  <r>
    <x v="3"/>
    <s v="skaits"/>
    <n v="5296"/>
    <s v="Autobuss"/>
    <s v="Jēkabpils"/>
    <x v="5"/>
  </r>
  <r>
    <x v="4"/>
    <s v="skaits"/>
    <n v="0"/>
    <s v="Autobuss"/>
    <s v="Jēkabpils"/>
    <x v="5"/>
  </r>
  <r>
    <x v="5"/>
    <s v="skaits"/>
    <n v="0"/>
    <s v="Autobuss"/>
    <s v="Jēkabpils"/>
    <x v="5"/>
  </r>
  <r>
    <x v="6"/>
    <s v="km"/>
    <n v="48546.61"/>
    <s v="Autobuss"/>
    <s v="Jēkabpils"/>
    <x v="5"/>
  </r>
  <r>
    <x v="7"/>
    <s v="km"/>
    <n v="48546.61"/>
    <s v="Autobuss"/>
    <s v="Jēkabpils"/>
    <x v="5"/>
  </r>
  <r>
    <x v="8"/>
    <s v="km"/>
    <n v="0"/>
    <s v="Autobuss"/>
    <s v="Jēkabpils"/>
    <x v="5"/>
  </r>
  <r>
    <x v="9"/>
    <s v="km"/>
    <n v="0"/>
    <s v="Autobuss"/>
    <s v="Jēkabpils"/>
    <x v="5"/>
  </r>
  <r>
    <x v="10"/>
    <s v="EUR/km"/>
    <n v="1.5903"/>
    <s v="Autobuss"/>
    <s v="Jēkabpils"/>
    <x v="5"/>
  </r>
  <r>
    <x v="11"/>
    <m/>
    <n v="38.980000000000004"/>
    <s v="Autobuss"/>
    <s v="Jēkabpils"/>
    <x v="5"/>
  </r>
  <r>
    <x v="12"/>
    <m/>
    <m/>
    <s v="Autobuss"/>
    <s v="Jēkabpils"/>
    <x v="5"/>
  </r>
  <r>
    <x v="13"/>
    <s v="litri"/>
    <n v="3"/>
    <s v="Autobuss"/>
    <s v="Jēkabpils"/>
    <x v="5"/>
  </r>
  <r>
    <x v="37"/>
    <s v="gab"/>
    <n v="50"/>
    <s v="Autobuss"/>
    <s v="Jēkabpils"/>
    <x v="5"/>
  </r>
  <r>
    <x v="15"/>
    <m/>
    <m/>
    <s v="Autobuss"/>
    <s v="Jēkabpils"/>
    <x v="5"/>
  </r>
  <r>
    <x v="16"/>
    <m/>
    <m/>
    <s v="Autobuss"/>
    <s v="Jēkabpils"/>
    <x v="5"/>
  </r>
  <r>
    <x v="17"/>
    <s v="litri"/>
    <n v="5"/>
    <s v="Autobuss"/>
    <s v="Jēkabpils"/>
    <x v="5"/>
  </r>
  <r>
    <x v="49"/>
    <m/>
    <n v="0"/>
    <s v="Autobuss"/>
    <s v="Jēkabpils"/>
    <x v="5"/>
  </r>
  <r>
    <x v="19"/>
    <s v="EUR/vien bez PVN"/>
    <m/>
    <s v="Autobuss"/>
    <s v="Jēkabpils"/>
    <x v="5"/>
  </r>
  <r>
    <x v="13"/>
    <s v="EUR/vien bez PVN"/>
    <n v="2.95"/>
    <s v="Autobuss"/>
    <s v="Jēkabpils"/>
    <x v="5"/>
  </r>
  <r>
    <x v="37"/>
    <s v="EUR/vien bez PVN"/>
    <n v="0.27200000000000002"/>
    <s v="Autobuss"/>
    <s v="Jēkabpils"/>
    <x v="5"/>
  </r>
  <r>
    <x v="15"/>
    <s v="EUR/vien bez PVN"/>
    <m/>
    <s v="Autobuss"/>
    <s v="Jēkabpils"/>
    <x v="5"/>
  </r>
  <r>
    <x v="20"/>
    <s v="EUR/vien bez PVN"/>
    <m/>
    <s v="Autobuss"/>
    <s v="Jēkabpils"/>
    <x v="5"/>
  </r>
  <r>
    <x v="21"/>
    <s v="EUR/vien bez PVN"/>
    <n v="3.306"/>
    <s v="Autobuss"/>
    <s v="Jēkabpils"/>
    <x v="5"/>
  </r>
  <r>
    <x v="50"/>
    <s v="EUR/vien bez PVN"/>
    <n v="0"/>
    <s v="Autobuss"/>
    <s v="Jēkabpils"/>
    <x v="5"/>
  </r>
  <r>
    <x v="22"/>
    <m/>
    <n v="7704.8178267925541"/>
    <s v="Autobuss"/>
    <s v="Jēkabpils"/>
    <x v="5"/>
  </r>
  <r>
    <x v="51"/>
    <s v="EUR bez PVN"/>
    <n v="30162.04"/>
    <s v="Autobuss"/>
    <s v="Jēkabpils"/>
    <x v="5"/>
  </r>
  <r>
    <x v="52"/>
    <s v="km"/>
    <n v="48546.61"/>
    <s v="Autobuss"/>
    <s v="Jēkabpils"/>
    <x v="5"/>
  </r>
  <r>
    <x v="53"/>
    <s v="EUR bez PVN"/>
    <n v="37306.67"/>
    <s v="Autobuss"/>
    <s v="Jēkabpils"/>
    <x v="5"/>
  </r>
  <r>
    <x v="54"/>
    <s v="km"/>
    <n v="47828.43"/>
    <s v="Autobuss"/>
    <s v="Jēkabpils"/>
    <x v="5"/>
  </r>
  <r>
    <x v="0"/>
    <m/>
    <n v="0"/>
    <s v="Autobuss"/>
    <s v="Jēkabpils"/>
    <x v="6"/>
  </r>
  <r>
    <x v="1"/>
    <s v="skaits"/>
    <n v="16"/>
    <s v="Autobuss"/>
    <s v="Jēkabpils"/>
    <x v="6"/>
  </r>
  <r>
    <x v="2"/>
    <s v="skaits"/>
    <n v="6124"/>
    <s v="Autobuss"/>
    <s v="Jēkabpils"/>
    <x v="6"/>
  </r>
  <r>
    <x v="3"/>
    <s v="skaits"/>
    <n v="6124"/>
    <s v="Autobuss"/>
    <s v="Jēkabpils"/>
    <x v="6"/>
  </r>
  <r>
    <x v="4"/>
    <s v="skaits"/>
    <n v="0"/>
    <s v="Autobuss"/>
    <s v="Jēkabpils"/>
    <x v="6"/>
  </r>
  <r>
    <x v="5"/>
    <s v="skaits"/>
    <n v="0"/>
    <s v="Autobuss"/>
    <s v="Jēkabpils"/>
    <x v="6"/>
  </r>
  <r>
    <x v="6"/>
    <s v="km"/>
    <n v="59299.839999999997"/>
    <s v="Autobuss"/>
    <s v="Jēkabpils"/>
    <x v="6"/>
  </r>
  <r>
    <x v="7"/>
    <s v="km"/>
    <n v="59299.839999999997"/>
    <s v="Autobuss"/>
    <s v="Jēkabpils"/>
    <x v="6"/>
  </r>
  <r>
    <x v="8"/>
    <s v="km"/>
    <n v="0"/>
    <s v="Autobuss"/>
    <s v="Jēkabpils"/>
    <x v="6"/>
  </r>
  <r>
    <x v="9"/>
    <s v="km"/>
    <n v="0"/>
    <s v="Autobuss"/>
    <s v="Jēkabpils"/>
    <x v="6"/>
  </r>
  <r>
    <x v="10"/>
    <s v="EUR/km"/>
    <n v="1.3220000000000001"/>
    <s v="Autobuss"/>
    <s v="Jēkabpils"/>
    <x v="6"/>
  </r>
  <r>
    <x v="11"/>
    <m/>
    <n v="44.92"/>
    <s v="Autobuss"/>
    <s v="Jēkabpils"/>
    <x v="6"/>
  </r>
  <r>
    <x v="12"/>
    <m/>
    <m/>
    <s v="Autobuss"/>
    <s v="Jēkabpils"/>
    <x v="6"/>
  </r>
  <r>
    <x v="13"/>
    <s v="litri"/>
    <n v="6"/>
    <s v="Autobuss"/>
    <s v="Jēkabpils"/>
    <x v="6"/>
  </r>
  <r>
    <x v="37"/>
    <s v="gab"/>
    <n v="100"/>
    <s v="Autobuss"/>
    <s v="Jēkabpils"/>
    <x v="6"/>
  </r>
  <r>
    <x v="15"/>
    <m/>
    <m/>
    <s v="Autobuss"/>
    <s v="Jēkabpils"/>
    <x v="6"/>
  </r>
  <r>
    <x v="16"/>
    <m/>
    <m/>
    <s v="Autobuss"/>
    <s v="Jēkabpils"/>
    <x v="6"/>
  </r>
  <r>
    <x v="17"/>
    <n v="0"/>
    <n v="0"/>
    <s v="Autobuss"/>
    <s v="Jēkabpils"/>
    <x v="6"/>
  </r>
  <r>
    <x v="49"/>
    <m/>
    <n v="0"/>
    <s v="Autobuss"/>
    <s v="Jēkabpils"/>
    <x v="6"/>
  </r>
  <r>
    <x v="19"/>
    <s v="EUR/vien bez PVN"/>
    <m/>
    <s v="Autobuss"/>
    <s v="Jēkabpils"/>
    <x v="6"/>
  </r>
  <r>
    <x v="13"/>
    <s v="EUR/vien bez PVN"/>
    <n v="2.95"/>
    <s v="Autobuss"/>
    <s v="Jēkabpils"/>
    <x v="6"/>
  </r>
  <r>
    <x v="37"/>
    <s v="EUR/vien bez PVN"/>
    <n v="0.2722"/>
    <s v="Autobuss"/>
    <s v="Jēkabpils"/>
    <x v="6"/>
  </r>
  <r>
    <x v="15"/>
    <s v="EUR/vien bez PVN"/>
    <m/>
    <s v="Autobuss"/>
    <s v="Jēkabpils"/>
    <x v="6"/>
  </r>
  <r>
    <x v="20"/>
    <s v="EUR/vien bez PVN"/>
    <m/>
    <s v="Autobuss"/>
    <s v="Jēkabpils"/>
    <x v="6"/>
  </r>
  <r>
    <x v="21"/>
    <s v="EUR/vien bez PVN"/>
    <n v="0"/>
    <s v="Autobuss"/>
    <s v="Jēkabpils"/>
    <x v="6"/>
  </r>
  <r>
    <x v="50"/>
    <s v="EUR/vien bez PVN"/>
    <n v="0"/>
    <s v="Autobuss"/>
    <s v="Jēkabpils"/>
    <x v="6"/>
  </r>
  <r>
    <x v="22"/>
    <m/>
    <n v="21777.571687290601"/>
    <s v="Autobuss"/>
    <s v="Jēkabpils"/>
    <x v="6"/>
  </r>
  <r>
    <x v="55"/>
    <s v="EUR bez PVN"/>
    <n v="37718.199999999997"/>
    <s v="Autobuss"/>
    <s v="Jēkabpils"/>
    <x v="6"/>
  </r>
  <r>
    <x v="56"/>
    <s v="km"/>
    <n v="59299.839999999997"/>
    <s v="Autobuss"/>
    <s v="Jēkabpils"/>
    <x v="6"/>
  </r>
  <r>
    <x v="57"/>
    <s v="EUR bez PVN"/>
    <n v="47950.27"/>
    <s v="Autobuss"/>
    <s v="Jēkabpils"/>
    <x v="6"/>
  </r>
  <r>
    <x v="58"/>
    <s v="km"/>
    <n v="47792.36"/>
    <s v="Autobuss"/>
    <s v="Jēkabpils"/>
    <x v="6"/>
  </r>
  <r>
    <x v="0"/>
    <m/>
    <n v="-24.518736000002825"/>
    <s v="Autobuss"/>
    <s v="Jēkabpils"/>
    <x v="7"/>
  </r>
  <r>
    <x v="1"/>
    <s v="skaits"/>
    <n v="16"/>
    <s v="Autobuss"/>
    <s v="Jēkabpils"/>
    <x v="7"/>
  </r>
  <r>
    <x v="2"/>
    <s v="skaits"/>
    <n v="5886"/>
    <s v="Autobuss"/>
    <s v="Jēkabpils"/>
    <x v="7"/>
  </r>
  <r>
    <x v="3"/>
    <s v="skaits"/>
    <n v="5884"/>
    <s v="Autobuss"/>
    <s v="Jēkabpils"/>
    <x v="7"/>
  </r>
  <r>
    <x v="4"/>
    <s v="skaits"/>
    <n v="0"/>
    <s v="Autobuss"/>
    <s v="Jēkabpils"/>
    <x v="7"/>
  </r>
  <r>
    <x v="5"/>
    <s v="skaits"/>
    <n v="2"/>
    <s v="Autobuss"/>
    <s v="Jēkabpils"/>
    <x v="7"/>
  </r>
  <r>
    <x v="6"/>
    <s v="km"/>
    <n v="56719.78"/>
    <s v="Autobuss"/>
    <s v="Jēkabpils"/>
    <x v="7"/>
  </r>
  <r>
    <x v="7"/>
    <s v="km"/>
    <n v="56699.59"/>
    <s v="Autobuss"/>
    <s v="Jēkabpils"/>
    <x v="7"/>
  </r>
  <r>
    <x v="8"/>
    <s v="km"/>
    <n v="0"/>
    <s v="Autobuss"/>
    <s v="Jēkabpils"/>
    <x v="7"/>
  </r>
  <r>
    <x v="9"/>
    <s v="km"/>
    <n v="20.190000000000001"/>
    <s v="Autobuss"/>
    <s v="Jēkabpils"/>
    <x v="7"/>
  </r>
  <r>
    <x v="10"/>
    <s v="EUR/km"/>
    <n v="1.2143999999999999"/>
    <s v="Autobuss"/>
    <s v="Jēkabpils"/>
    <x v="7"/>
  </r>
  <r>
    <x v="11"/>
    <m/>
    <n v="106.45896500000001"/>
    <s v="Autobuss"/>
    <s v="Jēkabpils"/>
    <x v="7"/>
  </r>
  <r>
    <x v="12"/>
    <m/>
    <m/>
    <s v="Autobuss"/>
    <s v="Jēkabpils"/>
    <x v="7"/>
  </r>
  <r>
    <x v="13"/>
    <s v="litri"/>
    <n v="2"/>
    <s v="Autobuss"/>
    <s v="Jēkabpils"/>
    <x v="7"/>
  </r>
  <r>
    <x v="37"/>
    <s v="gab"/>
    <n v="100"/>
    <s v="Autobuss"/>
    <s v="Jēkabpils"/>
    <x v="7"/>
  </r>
  <r>
    <x v="14"/>
    <s v="gab"/>
    <n v="115"/>
    <s v="Autobuss"/>
    <s v="Jēkabpils"/>
    <x v="7"/>
  </r>
  <r>
    <x v="16"/>
    <m/>
    <m/>
    <s v="Autobuss"/>
    <s v="Jēkabpils"/>
    <x v="7"/>
  </r>
  <r>
    <x v="17"/>
    <n v="0"/>
    <n v="0"/>
    <s v="Autobuss"/>
    <s v="Jēkabpils"/>
    <x v="7"/>
  </r>
  <r>
    <x v="59"/>
    <s v="gab"/>
    <n v="163"/>
    <s v="Autobuss"/>
    <s v="Jēkabpils"/>
    <x v="7"/>
  </r>
  <r>
    <x v="19"/>
    <s v="EUR/vien bez PVN"/>
    <m/>
    <s v="Autobuss"/>
    <s v="Jēkabpils"/>
    <x v="7"/>
  </r>
  <r>
    <x v="13"/>
    <s v="EUR/vien bez PVN"/>
    <n v="2.95"/>
    <s v="Autobuss"/>
    <s v="Jēkabpils"/>
    <x v="7"/>
  </r>
  <r>
    <x v="37"/>
    <s v="EUR/vien bez PVN"/>
    <n v="0.24515000000000001"/>
    <s v="Autobuss"/>
    <s v="Jēkabpils"/>
    <x v="7"/>
  </r>
  <r>
    <x v="14"/>
    <s v="EUR/vien bez PVN"/>
    <n v="0.281391"/>
    <s v="Autobuss"/>
    <s v="Jēkabpils"/>
    <x v="7"/>
  </r>
  <r>
    <x v="20"/>
    <s v="EUR/vien bez PVN"/>
    <m/>
    <s v="Autobuss"/>
    <s v="Jēkabpils"/>
    <x v="7"/>
  </r>
  <r>
    <x v="21"/>
    <s v="EUR/vien bez PVN"/>
    <n v="0"/>
    <s v="Autobuss"/>
    <s v="Jēkabpils"/>
    <x v="7"/>
  </r>
  <r>
    <x v="59"/>
    <s v="EUR/vien bez PVN"/>
    <n v="0.26800000000000002"/>
    <s v="Autobuss"/>
    <s v="Jēkabpils"/>
    <x v="7"/>
  </r>
  <r>
    <x v="22"/>
    <m/>
    <n v="23552.665943181666"/>
    <s v="Autobuss"/>
    <s v="Jēkabpils"/>
    <x v="7"/>
  </r>
  <r>
    <x v="60"/>
    <s v="EUR bez PVN"/>
    <n v="32198.18"/>
    <s v="Autobuss"/>
    <s v="Jēkabpils"/>
    <x v="7"/>
  </r>
  <r>
    <x v="61"/>
    <s v="km"/>
    <n v="56699.59"/>
    <s v="Autobuss"/>
    <s v="Jēkabpils"/>
    <x v="7"/>
  </r>
  <r>
    <x v="62"/>
    <s v="EUR bez PVN"/>
    <n v="48880.65"/>
    <s v="Autobuss"/>
    <s v="Jēkabpils"/>
    <x v="7"/>
  </r>
  <r>
    <x v="63"/>
    <s v="km"/>
    <n v="49712.480000000003"/>
    <s v="Autobuss"/>
    <s v="Jēkabpils"/>
    <x v="7"/>
  </r>
  <r>
    <x v="0"/>
    <m/>
    <n v="0"/>
    <s v="Autobuss"/>
    <s v="Jēkabpils"/>
    <x v="8"/>
  </r>
  <r>
    <x v="1"/>
    <s v="skaits"/>
    <n v="16"/>
    <s v="Autobuss"/>
    <s v="Jēkabpils"/>
    <x v="8"/>
  </r>
  <r>
    <x v="2"/>
    <s v="skaits"/>
    <n v="6036"/>
    <s v="Autobuss"/>
    <s v="Jēkabpils"/>
    <x v="8"/>
  </r>
  <r>
    <x v="3"/>
    <s v="skaits"/>
    <n v="6036"/>
    <s v="Autobuss"/>
    <s v="Jēkabpils"/>
    <x v="8"/>
  </r>
  <r>
    <x v="4"/>
    <s v="skaits"/>
    <n v="0"/>
    <s v="Autobuss"/>
    <s v="Jēkabpils"/>
    <x v="8"/>
  </r>
  <r>
    <x v="5"/>
    <s v="skaits"/>
    <n v="0"/>
    <s v="Autobuss"/>
    <s v="Jēkabpils"/>
    <x v="8"/>
  </r>
  <r>
    <x v="6"/>
    <s v="km"/>
    <n v="58448.25"/>
    <s v="Autobuss"/>
    <s v="Jēkabpils"/>
    <x v="8"/>
  </r>
  <r>
    <x v="7"/>
    <s v="km"/>
    <n v="58448.25"/>
    <s v="Autobuss"/>
    <s v="Jēkabpils"/>
    <x v="8"/>
  </r>
  <r>
    <x v="8"/>
    <s v="km"/>
    <n v="0"/>
    <s v="Autobuss"/>
    <s v="Jēkabpils"/>
    <x v="8"/>
  </r>
  <r>
    <x v="9"/>
    <s v="km"/>
    <n v="0"/>
    <s v="Autobuss"/>
    <s v="Jēkabpils"/>
    <x v="8"/>
  </r>
  <r>
    <x v="10"/>
    <s v="EUR/km"/>
    <n v="1.3132999999999999"/>
    <s v="Autobuss"/>
    <s v="Jēkabpils"/>
    <x v="8"/>
  </r>
  <r>
    <x v="11"/>
    <m/>
    <n v="68.149799999999999"/>
    <s v="Autobuss"/>
    <s v="Jēkabpils"/>
    <x v="8"/>
  </r>
  <r>
    <x v="12"/>
    <m/>
    <m/>
    <s v="Autobuss"/>
    <s v="Jēkabpils"/>
    <x v="8"/>
  </r>
  <r>
    <x v="13"/>
    <s v="litri"/>
    <n v="6"/>
    <s v="Autobuss"/>
    <s v="Jēkabpils"/>
    <x v="8"/>
  </r>
  <r>
    <x v="37"/>
    <s v="gab"/>
    <n v="150"/>
    <s v="Autobuss"/>
    <s v="Jēkabpils"/>
    <x v="8"/>
  </r>
  <r>
    <x v="14"/>
    <s v="gab"/>
    <n v="3"/>
    <s v="Autobuss"/>
    <s v="Jēkabpils"/>
    <x v="8"/>
  </r>
  <r>
    <x v="16"/>
    <m/>
    <m/>
    <s v="Autobuss"/>
    <s v="Jēkabpils"/>
    <x v="8"/>
  </r>
  <r>
    <x v="64"/>
    <s v="gab"/>
    <n v="300"/>
    <s v="Autobuss"/>
    <s v="Jēkabpils"/>
    <x v="8"/>
  </r>
  <r>
    <x v="65"/>
    <s v="gab"/>
    <n v="0"/>
    <s v="Autobuss"/>
    <s v="Jēkabpils"/>
    <x v="8"/>
  </r>
  <r>
    <x v="19"/>
    <s v="EUR/vien bez PVN"/>
    <m/>
    <s v="Autobuss"/>
    <s v="Jēkabpils"/>
    <x v="8"/>
  </r>
  <r>
    <x v="13"/>
    <s v="EUR/vien bez PVN"/>
    <n v="2.95"/>
    <s v="Autobuss"/>
    <s v="Jēkabpils"/>
    <x v="8"/>
  </r>
  <r>
    <x v="37"/>
    <s v="EUR/vien bez PVN"/>
    <n v="0.21820000000000001"/>
    <s v="Autobuss"/>
    <s v="Jēkabpils"/>
    <x v="8"/>
  </r>
  <r>
    <x v="14"/>
    <s v="EUR/vien bez PVN"/>
    <n v="1.23"/>
    <s v="Autobuss"/>
    <s v="Jēkabpils"/>
    <x v="8"/>
  </r>
  <r>
    <x v="20"/>
    <s v="EUR/vien bez PVN"/>
    <n v="0"/>
    <s v="Autobuss"/>
    <s v="Jēkabpils"/>
    <x v="8"/>
  </r>
  <r>
    <x v="21"/>
    <s v="EUR/vien bez PVN"/>
    <n v="4.6766000000000002E-2"/>
    <s v="Autobuss"/>
    <s v="Jēkabpils"/>
    <x v="8"/>
  </r>
  <r>
    <x v="65"/>
    <s v="EUR/vien bez PVN"/>
    <n v="0"/>
    <s v="Autobuss"/>
    <s v="Jēkabpils"/>
    <x v="8"/>
  </r>
  <r>
    <x v="22"/>
    <m/>
    <n v="26390.813841143052"/>
    <s v="Autobuss"/>
    <s v="Jēkabpils"/>
    <x v="8"/>
  </r>
  <r>
    <x v="66"/>
    <s v="EUR bez PVN"/>
    <n v="30439.67"/>
    <s v="Autobuss"/>
    <s v="Jēkabpils"/>
    <x v="8"/>
  </r>
  <r>
    <x v="67"/>
    <s v="km"/>
    <n v="58448.25"/>
    <s v="Autobuss"/>
    <s v="Jēkabpils"/>
    <x v="8"/>
  </r>
  <r>
    <x v="68"/>
    <s v="EUR bez PVN"/>
    <n v="45988.76"/>
    <s v="Autobuss"/>
    <s v="Jēkabpils"/>
    <x v="8"/>
  </r>
  <r>
    <x v="69"/>
    <s v="km"/>
    <n v="47297.9"/>
    <s v="Autobuss"/>
    <s v="Jēkabpils"/>
    <x v="8"/>
  </r>
  <r>
    <x v="0"/>
    <m/>
    <n v="0"/>
    <s v="Autobuss"/>
    <s v="Jēkabpils"/>
    <x v="9"/>
  </r>
  <r>
    <x v="1"/>
    <s v="skaits"/>
    <n v="16"/>
    <s v="Autobuss"/>
    <s v="Jēkabpils"/>
    <x v="9"/>
  </r>
  <r>
    <x v="2"/>
    <s v="skaits"/>
    <n v="6002"/>
    <s v="Autobuss"/>
    <s v="Jēkabpils"/>
    <x v="9"/>
  </r>
  <r>
    <x v="3"/>
    <s v="skaits"/>
    <n v="5992"/>
    <s v="Autobuss"/>
    <s v="Jēkabpils"/>
    <x v="9"/>
  </r>
  <r>
    <x v="4"/>
    <s v="skaits"/>
    <n v="0"/>
    <s v="Autobuss"/>
    <s v="Jēkabpils"/>
    <x v="9"/>
  </r>
  <r>
    <x v="5"/>
    <s v="skaits"/>
    <n v="0"/>
    <s v="Autobuss"/>
    <s v="Jēkabpils"/>
    <x v="9"/>
  </r>
  <r>
    <x v="6"/>
    <s v="km"/>
    <n v="57849.78"/>
    <s v="Autobuss"/>
    <s v="Jēkabpils"/>
    <x v="9"/>
  </r>
  <r>
    <x v="7"/>
    <s v="km"/>
    <n v="57849.78"/>
    <s v="Autobuss"/>
    <s v="Jēkabpils"/>
    <x v="9"/>
  </r>
  <r>
    <x v="8"/>
    <s v="km"/>
    <n v="0"/>
    <s v="Autobuss"/>
    <s v="Jēkabpils"/>
    <x v="9"/>
  </r>
  <r>
    <x v="9"/>
    <s v="km"/>
    <n v="0"/>
    <s v="Autobuss"/>
    <s v="Jēkabpils"/>
    <x v="9"/>
  </r>
  <r>
    <x v="10"/>
    <s v="EUR/km"/>
    <n v="1.6657"/>
    <s v="Autobuss"/>
    <s v="Jēkabpils"/>
    <x v="9"/>
  </r>
  <r>
    <x v="11"/>
    <m/>
    <n v="60.686199999999999"/>
    <s v="Autobuss"/>
    <s v="Jēkabpils"/>
    <x v="9"/>
  </r>
  <r>
    <x v="12"/>
    <m/>
    <m/>
    <s v="Autobuss"/>
    <s v="Jēkabpils"/>
    <x v="9"/>
  </r>
  <r>
    <x v="13"/>
    <s v="litri"/>
    <n v="8"/>
    <s v="Autobuss"/>
    <s v="Jēkabpils"/>
    <x v="9"/>
  </r>
  <r>
    <x v="37"/>
    <s v="gab"/>
    <n v="100"/>
    <s v="Autobuss"/>
    <s v="Jēkabpils"/>
    <x v="9"/>
  </r>
  <r>
    <x v="14"/>
    <s v="gab"/>
    <n v="57"/>
    <s v="Autobuss"/>
    <s v="Jēkabpils"/>
    <x v="9"/>
  </r>
  <r>
    <x v="16"/>
    <m/>
    <m/>
    <s v="Autobuss"/>
    <s v="Jēkabpils"/>
    <x v="9"/>
  </r>
  <r>
    <x v="64"/>
    <s v="gab"/>
    <n v="0"/>
    <s v="Autobuss"/>
    <s v="Jēkabpils"/>
    <x v="9"/>
  </r>
  <r>
    <x v="65"/>
    <s v="gab"/>
    <n v="0"/>
    <s v="Autobuss"/>
    <s v="Jēkabpils"/>
    <x v="9"/>
  </r>
  <r>
    <x v="19"/>
    <s v="EUR/vien bez PVN"/>
    <m/>
    <s v="Autobuss"/>
    <s v="Jēkabpils"/>
    <x v="9"/>
  </r>
  <r>
    <x v="13"/>
    <s v="EUR/vien bez PVN"/>
    <n v="3.1724999999999999"/>
    <s v="Autobuss"/>
    <s v="Jēkabpils"/>
    <x v="9"/>
  </r>
  <r>
    <x v="37"/>
    <s v="EUR/vien bez PVN"/>
    <n v="0.21820000000000001"/>
    <s v="Autobuss"/>
    <s v="Jēkabpils"/>
    <x v="9"/>
  </r>
  <r>
    <x v="14"/>
    <s v="EUR/vien bez PVN"/>
    <n v="0.2366"/>
    <s v="Autobuss"/>
    <s v="Jēkabpils"/>
    <x v="9"/>
  </r>
  <r>
    <x v="20"/>
    <s v="EUR/vien bez PVN"/>
    <n v="0"/>
    <s v="Autobuss"/>
    <s v="Jēkabpils"/>
    <x v="9"/>
  </r>
  <r>
    <x v="21"/>
    <s v="EUR/vien bez PVN"/>
    <n v="0"/>
    <s v="Autobuss"/>
    <s v="Jēkabpils"/>
    <x v="9"/>
  </r>
  <r>
    <x v="65"/>
    <s v="EUR/vien bez PVN"/>
    <n v="0"/>
    <s v="Autobuss"/>
    <s v="Jēkabpils"/>
    <x v="9"/>
  </r>
  <r>
    <x v="22"/>
    <m/>
    <n v="18861.56131694806"/>
    <s v="Autobuss"/>
    <s v="Jēkabpils"/>
    <x v="9"/>
  </r>
  <r>
    <x v="70"/>
    <s v="EUR bez PVN"/>
    <n v="34907.620000000003"/>
    <s v="Autobuss"/>
    <s v="Jēkabpils"/>
    <x v="9"/>
  </r>
  <r>
    <x v="71"/>
    <s v="km"/>
    <n v="57849.78"/>
    <s v="Autobuss"/>
    <s v="Jēkabpils"/>
    <x v="9"/>
  </r>
  <r>
    <x v="72"/>
    <s v="EUR bez PVN"/>
    <n v="43793.58"/>
    <s v="Autobuss"/>
    <s v="Jēkabpils"/>
    <x v="9"/>
  </r>
  <r>
    <x v="73"/>
    <s v="km"/>
    <n v="47117.120000000003"/>
    <s v="Autobuss"/>
    <s v="Jēkabpils"/>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CE498EF-5F83-4C97-8CEB-AA0D41DF450E}" name="PivotTable1" cacheId="3"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H8" firstHeaderRow="1" firstDataRow="2" firstDataCol="1"/>
  <pivotFields count="6">
    <pivotField axis="axisRow" showAll="0">
      <items count="75">
        <item h="1" x="28"/>
        <item h="1" x="33"/>
        <item h="1" x="23"/>
        <item h="1" x="30"/>
        <item h="1" x="35"/>
        <item h="1" x="25"/>
        <item h="1" x="31"/>
        <item h="1" x="36"/>
        <item h="1" x="26"/>
        <item h="1" x="10"/>
        <item h="1" x="19"/>
        <item h="1" x="29"/>
        <item h="1" x="34"/>
        <item h="1" x="24"/>
        <item h="1" x="7"/>
        <item h="1" x="6"/>
        <item h="1" x="3"/>
        <item h="1" x="2"/>
        <item h="1" x="12"/>
        <item x="0"/>
        <item x="11"/>
        <item x="22"/>
        <item h="1" x="32"/>
        <item h="1" x="18"/>
        <item h="1" x="13"/>
        <item h="1" x="1"/>
        <item h="1" x="14"/>
        <item h="1" x="15"/>
        <item h="1" x="27"/>
        <item h="1" x="5"/>
        <item h="1" x="9"/>
        <item h="1" x="4"/>
        <item h="1" x="8"/>
        <item h="1" x="16"/>
        <item h="1" x="20"/>
        <item h="1" x="17"/>
        <item h="1" x="21"/>
        <item h="1" x="37"/>
        <item h="1" x="38"/>
        <item h="1" x="39"/>
        <item h="1" x="40"/>
        <item h="1" x="41"/>
        <item h="1" x="42"/>
        <item h="1" x="43"/>
        <item h="1" x="44"/>
        <item h="1" x="49"/>
        <item h="1" x="50"/>
        <item h="1" x="59"/>
        <item h="1" x="64"/>
        <item h="1" x="65"/>
        <item h="1" x="45"/>
        <item h="1" x="46"/>
        <item h="1" x="47"/>
        <item h="1" x="48"/>
        <item h="1" x="51"/>
        <item h="1" x="52"/>
        <item h="1" x="53"/>
        <item h="1" x="54"/>
        <item h="1" x="55"/>
        <item h="1" x="56"/>
        <item h="1" x="57"/>
        <item h="1" x="58"/>
        <item h="1" x="60"/>
        <item h="1" x="61"/>
        <item h="1" x="62"/>
        <item h="1" x="63"/>
        <item h="1" x="66"/>
        <item h="1" x="67"/>
        <item h="1" x="68"/>
        <item h="1" x="69"/>
        <item h="1" x="70"/>
        <item h="1" x="71"/>
        <item h="1" x="72"/>
        <item h="1" x="73"/>
        <item t="default"/>
      </items>
    </pivotField>
    <pivotField showAll="0"/>
    <pivotField dataField="1" showAll="0"/>
    <pivotField showAll="0"/>
    <pivotField showAll="0"/>
    <pivotField axis="axisCol" showAll="0">
      <items count="11">
        <item h="1" x="0"/>
        <item h="1" x="1"/>
        <item h="1" x="2"/>
        <item h="1" x="3"/>
        <item x="4"/>
        <item x="5"/>
        <item x="6"/>
        <item x="7"/>
        <item x="8"/>
        <item x="9"/>
        <item t="default"/>
      </items>
    </pivotField>
  </pivotFields>
  <rowFields count="1">
    <field x="0"/>
  </rowFields>
  <rowItems count="4">
    <i>
      <x v="19"/>
    </i>
    <i>
      <x v="20"/>
    </i>
    <i>
      <x v="21"/>
    </i>
    <i t="grand">
      <x/>
    </i>
  </rowItems>
  <colFields count="1">
    <field x="5"/>
  </colFields>
  <colItems count="7">
    <i>
      <x v="4"/>
    </i>
    <i>
      <x v="5"/>
    </i>
    <i>
      <x v="6"/>
    </i>
    <i>
      <x v="7"/>
    </i>
    <i>
      <x v="8"/>
    </i>
    <i>
      <x v="9"/>
    </i>
    <i t="grand">
      <x/>
    </i>
  </colItems>
  <dataFields count="1">
    <dataField name="Sum of Vērtība" fld="2" baseField="0" baseItem="0" numFmtId="4"/>
  </dataFields>
  <formats count="12">
    <format dxfId="11">
      <pivotArea outline="0" collapsedLevelsAreSubtotals="1" fieldPosition="0"/>
    </format>
    <format dxfId="10">
      <pivotArea type="origin" dataOnly="0" labelOnly="1" outline="0" fieldPosition="0"/>
    </format>
    <format dxfId="9">
      <pivotArea field="0" type="button" dataOnly="0" labelOnly="1" outline="0" axis="axisRow" fieldPosition="0"/>
    </format>
    <format dxfId="8">
      <pivotArea dataOnly="0" labelOnly="1" fieldPosition="0">
        <references count="1">
          <reference field="0" count="0"/>
        </references>
      </pivotArea>
    </format>
    <format dxfId="7">
      <pivotArea dataOnly="0" labelOnly="1" grandRow="1" outline="0" fieldPosition="0"/>
    </format>
    <format dxfId="6">
      <pivotArea field="5" type="button" dataOnly="0" labelOnly="1" outline="0" axis="axisCol" fieldPosition="0"/>
    </format>
    <format dxfId="5">
      <pivotArea type="topRight" dataOnly="0" labelOnly="1" outline="0" fieldPosition="0"/>
    </format>
    <format dxfId="4">
      <pivotArea dataOnly="0" labelOnly="1" fieldPosition="0">
        <references count="1">
          <reference field="5" count="0"/>
        </references>
      </pivotArea>
    </format>
    <format dxfId="3">
      <pivotArea dataOnly="0" labelOnly="1" grandCol="1" outline="0" fieldPosition="0"/>
    </format>
    <format dxfId="2">
      <pivotArea collapsedLevelsAreSubtotals="1" fieldPosition="0">
        <references count="1">
          <reference field="0" count="0"/>
        </references>
      </pivotArea>
    </format>
    <format dxfId="1">
      <pivotArea dataOnly="0" labelOnly="1" fieldPosition="0">
        <references count="1">
          <reference field="0" count="0"/>
        </references>
      </pivotArea>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ivotTable" Target="../pivotTables/pivotTable1.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79E7-D15E-4488-85C0-17937660FD0F}">
  <dimension ref="A1:G45"/>
  <sheetViews>
    <sheetView workbookViewId="0">
      <selection activeCell="D13" sqref="D13"/>
    </sheetView>
  </sheetViews>
  <sheetFormatPr defaultColWidth="9.1796875" defaultRowHeight="14" x14ac:dyDescent="0.3"/>
  <cols>
    <col min="1" max="1" width="12.54296875" style="1" customWidth="1"/>
    <col min="2" max="2" width="46.1796875" style="1" customWidth="1"/>
    <col min="3" max="3" width="11.453125" style="1" customWidth="1"/>
    <col min="4" max="5" width="17" style="1" customWidth="1"/>
    <col min="6" max="6" width="14.26953125" style="1" customWidth="1"/>
    <col min="7" max="7" width="16.7265625" style="1" customWidth="1"/>
    <col min="8" max="16384" width="9.1796875" style="1"/>
  </cols>
  <sheetData>
    <row r="1" spans="1:7" ht="36.75" customHeight="1" x14ac:dyDescent="0.35">
      <c r="A1" s="530" t="s">
        <v>70</v>
      </c>
      <c r="B1" s="530"/>
      <c r="C1" s="530"/>
      <c r="D1" s="530"/>
      <c r="E1" s="530"/>
      <c r="F1" s="530"/>
      <c r="G1" s="530"/>
    </row>
    <row r="2" spans="1:7" s="11" customFormat="1" ht="28" x14ac:dyDescent="0.3">
      <c r="A2" s="12" t="s">
        <v>4</v>
      </c>
      <c r="B2" s="12"/>
      <c r="C2" s="13" t="s">
        <v>5</v>
      </c>
      <c r="D2" s="13" t="s">
        <v>1</v>
      </c>
      <c r="E2" s="14" t="s">
        <v>11</v>
      </c>
      <c r="F2" s="13" t="s">
        <v>2</v>
      </c>
      <c r="G2" s="13" t="s">
        <v>3</v>
      </c>
    </row>
    <row r="3" spans="1:7" s="11" customFormat="1" x14ac:dyDescent="0.3">
      <c r="A3" s="10" t="s">
        <v>17</v>
      </c>
      <c r="B3" s="10" t="s">
        <v>67</v>
      </c>
      <c r="C3" s="87"/>
      <c r="D3" s="25">
        <f>(D10-D9)*D13</f>
        <v>1884.96</v>
      </c>
      <c r="E3" s="25">
        <f t="shared" ref="E3:G3" si="0">(E9-E10)*E13</f>
        <v>0</v>
      </c>
      <c r="F3" s="25">
        <f t="shared" si="0"/>
        <v>0</v>
      </c>
      <c r="G3" s="25">
        <f t="shared" si="0"/>
        <v>0</v>
      </c>
    </row>
    <row r="4" spans="1:7" x14ac:dyDescent="0.3">
      <c r="A4" s="533" t="s">
        <v>7</v>
      </c>
      <c r="B4" s="2" t="s">
        <v>13</v>
      </c>
      <c r="C4" s="533" t="s">
        <v>6</v>
      </c>
      <c r="D4" s="16">
        <v>20</v>
      </c>
      <c r="E4" s="17"/>
      <c r="F4" s="16"/>
      <c r="G4" s="16"/>
    </row>
    <row r="5" spans="1:7" ht="15" customHeight="1" x14ac:dyDescent="0.3">
      <c r="A5" s="533"/>
      <c r="B5" s="4" t="s">
        <v>64</v>
      </c>
      <c r="C5" s="533"/>
      <c r="D5" s="16">
        <v>5479</v>
      </c>
      <c r="E5" s="16"/>
      <c r="F5" s="16"/>
      <c r="G5" s="16"/>
    </row>
    <row r="6" spans="1:7" x14ac:dyDescent="0.3">
      <c r="A6" s="533"/>
      <c r="B6" s="4" t="s">
        <v>65</v>
      </c>
      <c r="C6" s="533"/>
      <c r="D6" s="16">
        <f>D5+D7-D8</f>
        <v>5567</v>
      </c>
      <c r="E6" s="16">
        <f t="shared" ref="E6:G6" si="1">E5+E7-E8</f>
        <v>0</v>
      </c>
      <c r="F6" s="16">
        <f t="shared" si="1"/>
        <v>0</v>
      </c>
      <c r="G6" s="16">
        <f t="shared" si="1"/>
        <v>0</v>
      </c>
    </row>
    <row r="7" spans="1:7" x14ac:dyDescent="0.3">
      <c r="A7" s="533"/>
      <c r="B7" s="5" t="s">
        <v>60</v>
      </c>
      <c r="C7" s="533"/>
      <c r="D7" s="16">
        <v>830</v>
      </c>
      <c r="E7" s="16"/>
      <c r="F7" s="16"/>
      <c r="G7" s="16"/>
    </row>
    <row r="8" spans="1:7" x14ac:dyDescent="0.3">
      <c r="A8" s="533"/>
      <c r="B8" s="5" t="s">
        <v>61</v>
      </c>
      <c r="C8" s="533"/>
      <c r="D8" s="16">
        <v>742</v>
      </c>
      <c r="E8" s="16"/>
      <c r="F8" s="16"/>
      <c r="G8" s="16"/>
    </row>
    <row r="9" spans="1:7" x14ac:dyDescent="0.3">
      <c r="A9" s="533"/>
      <c r="B9" s="4" t="s">
        <v>58</v>
      </c>
      <c r="C9" s="534" t="s">
        <v>8</v>
      </c>
      <c r="D9" s="16">
        <v>57529</v>
      </c>
      <c r="E9" s="16"/>
      <c r="F9" s="16"/>
      <c r="G9" s="16"/>
    </row>
    <row r="10" spans="1:7" x14ac:dyDescent="0.3">
      <c r="A10" s="533"/>
      <c r="B10" s="4" t="s">
        <v>66</v>
      </c>
      <c r="C10" s="534"/>
      <c r="D10" s="16">
        <f>D9+D11-D12</f>
        <v>58453</v>
      </c>
      <c r="E10" s="16">
        <f t="shared" ref="E10:G10" si="2">E9+E11-E12</f>
        <v>0</v>
      </c>
      <c r="F10" s="16">
        <f t="shared" si="2"/>
        <v>0</v>
      </c>
      <c r="G10" s="16">
        <f t="shared" si="2"/>
        <v>0</v>
      </c>
    </row>
    <row r="11" spans="1:7" ht="16.5" customHeight="1" x14ac:dyDescent="0.3">
      <c r="A11" s="533"/>
      <c r="B11" s="6" t="s">
        <v>62</v>
      </c>
      <c r="C11" s="534"/>
      <c r="D11" s="16">
        <v>8715</v>
      </c>
      <c r="E11" s="16"/>
      <c r="F11" s="16"/>
      <c r="G11" s="16"/>
    </row>
    <row r="12" spans="1:7" ht="16.5" customHeight="1" x14ac:dyDescent="0.3">
      <c r="A12" s="533"/>
      <c r="B12" s="6" t="s">
        <v>63</v>
      </c>
      <c r="C12" s="534"/>
      <c r="D12" s="16">
        <v>7791</v>
      </c>
      <c r="E12" s="16"/>
      <c r="F12" s="16"/>
      <c r="G12" s="16"/>
    </row>
    <row r="13" spans="1:7" ht="28" x14ac:dyDescent="0.3">
      <c r="A13" s="2" t="s">
        <v>16</v>
      </c>
      <c r="B13" s="4" t="s">
        <v>59</v>
      </c>
      <c r="C13" s="3" t="s">
        <v>9</v>
      </c>
      <c r="D13" s="16">
        <v>2.04</v>
      </c>
      <c r="E13" s="16"/>
      <c r="F13" s="16"/>
      <c r="G13" s="16"/>
    </row>
    <row r="14" spans="1:7" s="11" customFormat="1" ht="28" x14ac:dyDescent="0.3">
      <c r="A14" s="88" t="s">
        <v>18</v>
      </c>
      <c r="B14" s="34" t="s">
        <v>57</v>
      </c>
      <c r="C14" s="89"/>
      <c r="D14" s="26">
        <f>SUM(D25*D36,D24*D35,D23*D34,D22*D33,D20*D31,D19*D30,D17*D28,D16*D27)</f>
        <v>16414.940000000002</v>
      </c>
      <c r="E14" s="26">
        <f t="shared" ref="E14:G14" si="3">SUM(E25*E36,E24*E35,E23*E34,E22*E33,E20*E31,E19*E30,E17*E28,E16*E27)</f>
        <v>0</v>
      </c>
      <c r="F14" s="26">
        <f t="shared" si="3"/>
        <v>0</v>
      </c>
      <c r="G14" s="26">
        <f t="shared" si="3"/>
        <v>0</v>
      </c>
    </row>
    <row r="15" spans="1:7" s="15" customFormat="1" ht="37.5" customHeight="1" x14ac:dyDescent="0.3">
      <c r="A15" s="532" t="s">
        <v>7</v>
      </c>
      <c r="B15" s="7" t="s">
        <v>55</v>
      </c>
      <c r="C15" s="21"/>
      <c r="D15" s="18"/>
      <c r="E15" s="18"/>
      <c r="F15" s="18"/>
      <c r="G15" s="18"/>
    </row>
    <row r="16" spans="1:7" s="15" customFormat="1" x14ac:dyDescent="0.3">
      <c r="A16" s="532"/>
      <c r="B16" s="8" t="s">
        <v>0</v>
      </c>
      <c r="C16" s="21" t="s">
        <v>35</v>
      </c>
      <c r="D16" s="18">
        <v>15</v>
      </c>
      <c r="E16" s="18"/>
      <c r="F16" s="18"/>
      <c r="G16" s="18"/>
    </row>
    <row r="17" spans="1:7" s="15" customFormat="1" x14ac:dyDescent="0.3">
      <c r="A17" s="532"/>
      <c r="B17" s="8" t="s">
        <v>14</v>
      </c>
      <c r="C17" s="21" t="s">
        <v>34</v>
      </c>
      <c r="D17" s="18">
        <v>200</v>
      </c>
      <c r="E17" s="18"/>
      <c r="F17" s="18"/>
      <c r="G17" s="18"/>
    </row>
    <row r="18" spans="1:7" s="15" customFormat="1" ht="18.75" customHeight="1" x14ac:dyDescent="0.3">
      <c r="A18" s="532"/>
      <c r="B18" s="9" t="s">
        <v>20</v>
      </c>
      <c r="C18" s="90"/>
      <c r="D18" s="18"/>
      <c r="E18" s="18"/>
      <c r="F18" s="18"/>
      <c r="G18" s="18"/>
    </row>
    <row r="19" spans="1:7" s="15" customFormat="1" ht="18.75" customHeight="1" x14ac:dyDescent="0.3">
      <c r="A19" s="532"/>
      <c r="B19" s="23" t="s">
        <v>36</v>
      </c>
      <c r="C19" s="24" t="s">
        <v>34</v>
      </c>
      <c r="D19" s="18">
        <v>105</v>
      </c>
      <c r="E19" s="18"/>
      <c r="F19" s="18"/>
      <c r="G19" s="18"/>
    </row>
    <row r="20" spans="1:7" s="15" customFormat="1" ht="18.75" customHeight="1" x14ac:dyDescent="0.3">
      <c r="A20" s="532"/>
      <c r="B20" s="23" t="s">
        <v>38</v>
      </c>
      <c r="C20" s="24" t="s">
        <v>37</v>
      </c>
      <c r="D20" s="18">
        <v>28</v>
      </c>
      <c r="E20" s="18"/>
      <c r="F20" s="18"/>
      <c r="G20" s="18"/>
    </row>
    <row r="21" spans="1:7" s="15" customFormat="1" x14ac:dyDescent="0.3">
      <c r="A21" s="532"/>
      <c r="B21" s="8" t="s">
        <v>12</v>
      </c>
      <c r="C21" s="532" t="s">
        <v>32</v>
      </c>
      <c r="D21" s="18"/>
      <c r="E21" s="18"/>
      <c r="F21" s="18"/>
      <c r="G21" s="18"/>
    </row>
    <row r="22" spans="1:7" s="15" customFormat="1" x14ac:dyDescent="0.3">
      <c r="A22" s="532"/>
      <c r="B22" s="22" t="s">
        <v>39</v>
      </c>
      <c r="C22" s="532"/>
      <c r="D22" s="18">
        <v>84</v>
      </c>
      <c r="E22" s="18"/>
      <c r="F22" s="18"/>
      <c r="G22" s="18"/>
    </row>
    <row r="23" spans="1:7" s="15" customFormat="1" x14ac:dyDescent="0.3">
      <c r="A23" s="532"/>
      <c r="B23" s="22" t="s">
        <v>40</v>
      </c>
      <c r="C23" s="532"/>
      <c r="D23" s="18">
        <v>3658</v>
      </c>
      <c r="E23" s="18"/>
      <c r="F23" s="18"/>
      <c r="G23" s="18"/>
    </row>
    <row r="24" spans="1:7" s="15" customFormat="1" ht="17.25" customHeight="1" x14ac:dyDescent="0.3">
      <c r="A24" s="532"/>
      <c r="B24" s="9" t="s">
        <v>26</v>
      </c>
      <c r="C24" s="21" t="s">
        <v>32</v>
      </c>
      <c r="D24" s="18">
        <v>1783</v>
      </c>
      <c r="E24" s="18"/>
      <c r="F24" s="18"/>
      <c r="G24" s="18"/>
    </row>
    <row r="25" spans="1:7" s="15" customFormat="1" ht="28" x14ac:dyDescent="0.3">
      <c r="A25" s="532"/>
      <c r="B25" s="22" t="s">
        <v>33</v>
      </c>
      <c r="C25" s="21" t="s">
        <v>41</v>
      </c>
      <c r="D25" s="18">
        <v>1</v>
      </c>
      <c r="E25" s="18"/>
      <c r="F25" s="18"/>
      <c r="G25" s="18"/>
    </row>
    <row r="26" spans="1:7" s="15" customFormat="1" ht="28" x14ac:dyDescent="0.3">
      <c r="A26" s="532"/>
      <c r="B26" s="7" t="s">
        <v>56</v>
      </c>
      <c r="C26" s="532" t="s">
        <v>42</v>
      </c>
      <c r="D26" s="91"/>
      <c r="E26" s="18"/>
      <c r="F26" s="18"/>
      <c r="G26" s="18"/>
    </row>
    <row r="27" spans="1:7" s="15" customFormat="1" x14ac:dyDescent="0.3">
      <c r="A27" s="532"/>
      <c r="B27" s="8" t="s">
        <v>0</v>
      </c>
      <c r="C27" s="532"/>
      <c r="D27" s="18">
        <v>3</v>
      </c>
      <c r="E27" s="18"/>
      <c r="F27" s="18"/>
      <c r="G27" s="18"/>
    </row>
    <row r="28" spans="1:7" s="15" customFormat="1" x14ac:dyDescent="0.3">
      <c r="A28" s="532"/>
      <c r="B28" s="8" t="s">
        <v>14</v>
      </c>
      <c r="C28" s="532"/>
      <c r="D28" s="18">
        <v>0.55000000000000004</v>
      </c>
      <c r="E28" s="18"/>
      <c r="F28" s="18"/>
      <c r="G28" s="18"/>
    </row>
    <row r="29" spans="1:7" s="15" customFormat="1" ht="18.75" customHeight="1" x14ac:dyDescent="0.3">
      <c r="A29" s="532"/>
      <c r="B29" s="9" t="s">
        <v>20</v>
      </c>
      <c r="C29" s="532"/>
      <c r="D29" s="18"/>
      <c r="E29" s="18"/>
      <c r="F29" s="18"/>
      <c r="G29" s="18"/>
    </row>
    <row r="30" spans="1:7" s="15" customFormat="1" ht="18.75" customHeight="1" x14ac:dyDescent="0.3">
      <c r="A30" s="532"/>
      <c r="B30" s="23" t="s">
        <v>36</v>
      </c>
      <c r="C30" s="532"/>
      <c r="D30" s="18">
        <v>0.53</v>
      </c>
      <c r="E30" s="18"/>
      <c r="F30" s="18"/>
      <c r="G30" s="18"/>
    </row>
    <row r="31" spans="1:7" s="15" customFormat="1" ht="15.75" customHeight="1" x14ac:dyDescent="0.3">
      <c r="A31" s="532"/>
      <c r="B31" s="23" t="s">
        <v>38</v>
      </c>
      <c r="C31" s="532"/>
      <c r="D31" s="18">
        <v>4.87</v>
      </c>
      <c r="E31" s="18"/>
      <c r="F31" s="18"/>
      <c r="G31" s="18"/>
    </row>
    <row r="32" spans="1:7" s="15" customFormat="1" x14ac:dyDescent="0.3">
      <c r="A32" s="532"/>
      <c r="B32" s="8" t="s">
        <v>12</v>
      </c>
      <c r="C32" s="532"/>
      <c r="D32" s="18"/>
      <c r="E32" s="18"/>
      <c r="F32" s="18"/>
      <c r="G32" s="18"/>
    </row>
    <row r="33" spans="1:7" s="15" customFormat="1" x14ac:dyDescent="0.3">
      <c r="A33" s="532"/>
      <c r="B33" s="22" t="s">
        <v>39</v>
      </c>
      <c r="C33" s="532"/>
      <c r="D33" s="18">
        <v>5.54</v>
      </c>
      <c r="E33" s="18"/>
      <c r="F33" s="18"/>
      <c r="G33" s="18"/>
    </row>
    <row r="34" spans="1:7" s="15" customFormat="1" x14ac:dyDescent="0.3">
      <c r="A34" s="532"/>
      <c r="B34" s="22" t="s">
        <v>40</v>
      </c>
      <c r="C34" s="532"/>
      <c r="D34" s="18">
        <v>2.2599999999999998</v>
      </c>
      <c r="E34" s="18"/>
      <c r="F34" s="18"/>
      <c r="G34" s="18"/>
    </row>
    <row r="35" spans="1:7" s="15" customFormat="1" ht="17.25" customHeight="1" x14ac:dyDescent="0.3">
      <c r="A35" s="532"/>
      <c r="B35" s="9" t="s">
        <v>26</v>
      </c>
      <c r="C35" s="532"/>
      <c r="D35" s="18">
        <v>4.03</v>
      </c>
      <c r="E35" s="18"/>
      <c r="F35" s="18"/>
      <c r="G35" s="18"/>
    </row>
    <row r="36" spans="1:7" s="15" customFormat="1" x14ac:dyDescent="0.3">
      <c r="A36" s="532"/>
      <c r="B36" s="22" t="s">
        <v>33</v>
      </c>
      <c r="C36" s="532"/>
      <c r="D36" s="18">
        <v>150</v>
      </c>
      <c r="E36" s="18"/>
      <c r="F36" s="18"/>
      <c r="G36" s="18"/>
    </row>
    <row r="37" spans="1:7" s="11" customFormat="1" x14ac:dyDescent="0.3">
      <c r="A37" s="31" t="s">
        <v>43</v>
      </c>
      <c r="B37" s="31" t="s">
        <v>69</v>
      </c>
      <c r="C37" s="31"/>
      <c r="D37" s="77">
        <f>((D40/D41)-(D38/D39))*D39</f>
        <v>4716.5993557374186</v>
      </c>
      <c r="E37" s="77" t="e">
        <f t="shared" ref="E37:G37" si="4">((E40/E41)-(E38/E39))*E39</f>
        <v>#DIV/0!</v>
      </c>
      <c r="F37" s="77" t="e">
        <f t="shared" si="4"/>
        <v>#DIV/0!</v>
      </c>
      <c r="G37" s="77" t="e">
        <f t="shared" si="4"/>
        <v>#DIV/0!</v>
      </c>
    </row>
    <row r="38" spans="1:7" ht="56" x14ac:dyDescent="0.3">
      <c r="A38" s="531" t="s">
        <v>44</v>
      </c>
      <c r="B38" s="29" t="s">
        <v>52</v>
      </c>
      <c r="C38" s="30" t="s">
        <v>46</v>
      </c>
      <c r="D38" s="32">
        <v>20573</v>
      </c>
      <c r="E38" s="28"/>
      <c r="F38" s="28"/>
      <c r="G38" s="28"/>
    </row>
    <row r="39" spans="1:7" x14ac:dyDescent="0.3">
      <c r="A39" s="531"/>
      <c r="B39" s="29" t="s">
        <v>68</v>
      </c>
      <c r="C39" s="30" t="s">
        <v>8</v>
      </c>
      <c r="D39" s="32">
        <v>58453</v>
      </c>
      <c r="E39" s="28"/>
      <c r="F39" s="28"/>
      <c r="G39" s="28"/>
    </row>
    <row r="40" spans="1:7" ht="56" x14ac:dyDescent="0.3">
      <c r="A40" s="531" t="s">
        <v>45</v>
      </c>
      <c r="B40" s="29" t="s">
        <v>53</v>
      </c>
      <c r="C40" s="30" t="s">
        <v>46</v>
      </c>
      <c r="D40" s="32">
        <v>24847</v>
      </c>
      <c r="E40" s="28"/>
      <c r="F40" s="28"/>
      <c r="G40" s="28"/>
    </row>
    <row r="41" spans="1:7" x14ac:dyDescent="0.3">
      <c r="A41" s="531"/>
      <c r="B41" s="29" t="s">
        <v>54</v>
      </c>
      <c r="C41" s="30" t="s">
        <v>8</v>
      </c>
      <c r="D41" s="32">
        <v>57430</v>
      </c>
      <c r="E41" s="28"/>
      <c r="F41" s="28"/>
      <c r="G41" s="28"/>
    </row>
    <row r="44" spans="1:7" ht="14.5" thickBot="1" x14ac:dyDescent="0.35">
      <c r="B44" s="93" t="s">
        <v>71</v>
      </c>
      <c r="C44" s="92"/>
      <c r="D44" s="92"/>
      <c r="E44" s="92"/>
      <c r="F44" s="92"/>
      <c r="G44" s="92"/>
    </row>
    <row r="45" spans="1:7" ht="14.5" thickTop="1" x14ac:dyDescent="0.3"/>
  </sheetData>
  <mergeCells count="9">
    <mergeCell ref="A1:G1"/>
    <mergeCell ref="A38:A39"/>
    <mergeCell ref="A40:A41"/>
    <mergeCell ref="C21:C23"/>
    <mergeCell ref="A15:A36"/>
    <mergeCell ref="C26:C36"/>
    <mergeCell ref="A4:A12"/>
    <mergeCell ref="C4:C8"/>
    <mergeCell ref="C9:C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AC023-CE14-4E97-AA10-B1D2ECE0D851}">
  <sheetPr>
    <tabColor theme="4" tint="0.59999389629810485"/>
  </sheetPr>
  <dimension ref="A1:G54"/>
  <sheetViews>
    <sheetView workbookViewId="0">
      <selection activeCell="K2" sqref="K2"/>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17" t="s">
        <v>70</v>
      </c>
      <c r="B1" s="617"/>
      <c r="C1" s="617"/>
      <c r="D1" s="617"/>
      <c r="E1" s="617"/>
      <c r="F1" s="617"/>
      <c r="G1" s="617"/>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18" t="s">
        <v>135</v>
      </c>
      <c r="B4" s="381" t="s">
        <v>13</v>
      </c>
      <c r="C4" s="621" t="s">
        <v>6</v>
      </c>
      <c r="D4" s="382">
        <v>16</v>
      </c>
      <c r="E4" s="383"/>
      <c r="F4" s="382"/>
      <c r="G4" s="384"/>
    </row>
    <row r="5" spans="1:7" x14ac:dyDescent="0.35">
      <c r="A5" s="619"/>
      <c r="B5" s="385" t="s">
        <v>64</v>
      </c>
      <c r="C5" s="621"/>
      <c r="D5" s="386">
        <v>6124</v>
      </c>
      <c r="E5" s="386"/>
      <c r="F5" s="386"/>
      <c r="G5" s="387"/>
    </row>
    <row r="6" spans="1:7" x14ac:dyDescent="0.35">
      <c r="A6" s="619"/>
      <c r="B6" s="385" t="s">
        <v>65</v>
      </c>
      <c r="C6" s="621"/>
      <c r="D6" s="386">
        <f>D5+D7-D8</f>
        <v>6124</v>
      </c>
      <c r="E6" s="386">
        <f t="shared" ref="E6:G6" si="1">E5+E7-E8</f>
        <v>0</v>
      </c>
      <c r="F6" s="386">
        <f t="shared" si="1"/>
        <v>0</v>
      </c>
      <c r="G6" s="387">
        <f t="shared" si="1"/>
        <v>0</v>
      </c>
    </row>
    <row r="7" spans="1:7" ht="16.5" customHeight="1" x14ac:dyDescent="0.35">
      <c r="A7" s="619"/>
      <c r="B7" s="388" t="s">
        <v>60</v>
      </c>
      <c r="C7" s="621"/>
      <c r="D7" s="386">
        <v>0</v>
      </c>
      <c r="E7" s="386"/>
      <c r="F7" s="386"/>
      <c r="G7" s="387"/>
    </row>
    <row r="8" spans="1:7" ht="14.25" customHeight="1" x14ac:dyDescent="0.35">
      <c r="A8" s="619"/>
      <c r="B8" s="388" t="s">
        <v>123</v>
      </c>
      <c r="C8" s="622"/>
      <c r="D8" s="386">
        <v>0</v>
      </c>
      <c r="E8" s="386"/>
      <c r="F8" s="386"/>
      <c r="G8" s="387"/>
    </row>
    <row r="9" spans="1:7" ht="16.5" customHeight="1" x14ac:dyDescent="0.35">
      <c r="A9" s="619"/>
      <c r="B9" s="385" t="s">
        <v>58</v>
      </c>
      <c r="C9" s="623" t="s">
        <v>8</v>
      </c>
      <c r="D9" s="386">
        <v>59299.839999999997</v>
      </c>
      <c r="E9" s="386"/>
      <c r="F9" s="386"/>
      <c r="G9" s="387"/>
    </row>
    <row r="10" spans="1:7" ht="19.5" customHeight="1" x14ac:dyDescent="0.35">
      <c r="A10" s="619"/>
      <c r="B10" s="385" t="s">
        <v>66</v>
      </c>
      <c r="C10" s="624"/>
      <c r="D10" s="386">
        <f>D9+D11-D12</f>
        <v>59299.839999999997</v>
      </c>
      <c r="E10" s="386">
        <f t="shared" ref="E10:G10" si="2">E9+E11-E12</f>
        <v>0</v>
      </c>
      <c r="F10" s="386">
        <f t="shared" si="2"/>
        <v>0</v>
      </c>
      <c r="G10" s="387">
        <f t="shared" si="2"/>
        <v>0</v>
      </c>
    </row>
    <row r="11" spans="1:7" ht="17.25" customHeight="1" x14ac:dyDescent="0.35">
      <c r="A11" s="619"/>
      <c r="B11" s="389" t="s">
        <v>62</v>
      </c>
      <c r="C11" s="624"/>
      <c r="D11" s="386">
        <v>0</v>
      </c>
      <c r="E11" s="386"/>
      <c r="F11" s="386"/>
      <c r="G11" s="387"/>
    </row>
    <row r="12" spans="1:7" ht="17.25" customHeight="1" x14ac:dyDescent="0.35">
      <c r="A12" s="620"/>
      <c r="B12" s="389" t="s">
        <v>63</v>
      </c>
      <c r="C12" s="625"/>
      <c r="D12" s="386">
        <v>0</v>
      </c>
      <c r="E12" s="386"/>
      <c r="F12" s="386"/>
      <c r="G12" s="387"/>
    </row>
    <row r="13" spans="1:7" ht="30" customHeight="1" thickBot="1" x14ac:dyDescent="0.4">
      <c r="A13" s="390"/>
      <c r="B13" s="391" t="s">
        <v>59</v>
      </c>
      <c r="C13" s="392" t="s">
        <v>9</v>
      </c>
      <c r="D13" s="393">
        <v>1.3220000000000001</v>
      </c>
      <c r="E13" s="393"/>
      <c r="F13" s="393"/>
      <c r="G13" s="394"/>
    </row>
    <row r="14" spans="1:7" ht="36" customHeight="1" thickBot="1" x14ac:dyDescent="0.4">
      <c r="A14" s="395" t="s">
        <v>18</v>
      </c>
      <c r="B14" s="396" t="s">
        <v>57</v>
      </c>
      <c r="C14" s="397"/>
      <c r="D14" s="399">
        <f>SUM(D16*D23,D17*D24,D18*D25,D19*D26,D20*D27,D21*D28)</f>
        <v>44.92</v>
      </c>
      <c r="E14" s="399">
        <f t="shared" ref="E14:G14" si="3">SUM(E16*E23,E17*E24,E18*E25,E19*E26,E20*E27,E21*E28)</f>
        <v>0</v>
      </c>
      <c r="F14" s="399">
        <f t="shared" si="3"/>
        <v>0</v>
      </c>
      <c r="G14" s="400">
        <f t="shared" si="3"/>
        <v>0</v>
      </c>
    </row>
    <row r="15" spans="1:7" ht="28.5" x14ac:dyDescent="0.35">
      <c r="A15" s="626" t="s">
        <v>135</v>
      </c>
      <c r="B15" s="401" t="s">
        <v>55</v>
      </c>
      <c r="C15" s="402"/>
      <c r="D15" s="403"/>
      <c r="E15" s="403"/>
      <c r="F15" s="403"/>
      <c r="G15" s="404"/>
    </row>
    <row r="16" spans="1:7" x14ac:dyDescent="0.35">
      <c r="A16" s="627"/>
      <c r="B16" s="405" t="s">
        <v>0</v>
      </c>
      <c r="C16" s="402" t="s">
        <v>35</v>
      </c>
      <c r="D16" s="406">
        <v>6</v>
      </c>
      <c r="E16" s="406"/>
      <c r="F16" s="406"/>
      <c r="G16" s="407"/>
    </row>
    <row r="17" spans="1:7" x14ac:dyDescent="0.35">
      <c r="A17" s="627"/>
      <c r="B17" s="405" t="s">
        <v>117</v>
      </c>
      <c r="C17" s="402" t="s">
        <v>34</v>
      </c>
      <c r="D17" s="406">
        <v>100</v>
      </c>
      <c r="E17" s="406"/>
      <c r="F17" s="406"/>
      <c r="G17" s="407"/>
    </row>
    <row r="18" spans="1:7" ht="16.5" customHeight="1" x14ac:dyDescent="0.35">
      <c r="A18" s="627"/>
      <c r="B18" s="408" t="s">
        <v>20</v>
      </c>
      <c r="C18" s="402"/>
      <c r="D18" s="406"/>
      <c r="E18" s="406"/>
      <c r="F18" s="406"/>
      <c r="G18" s="407"/>
    </row>
    <row r="19" spans="1:7" x14ac:dyDescent="0.35">
      <c r="A19" s="627"/>
      <c r="B19" s="405" t="s">
        <v>12</v>
      </c>
      <c r="C19" s="402"/>
      <c r="D19" s="406"/>
      <c r="E19" s="406"/>
      <c r="F19" s="406"/>
      <c r="G19" s="407"/>
    </row>
    <row r="20" spans="1:7" ht="15.75" customHeight="1" x14ac:dyDescent="0.35">
      <c r="A20" s="627"/>
      <c r="B20" s="408" t="s">
        <v>26</v>
      </c>
      <c r="C20" s="402">
        <v>0</v>
      </c>
      <c r="D20" s="406">
        <v>0</v>
      </c>
      <c r="E20" s="406"/>
      <c r="F20" s="406"/>
      <c r="G20" s="407"/>
    </row>
    <row r="21" spans="1:7" ht="15" thickBot="1" x14ac:dyDescent="0.4">
      <c r="A21" s="627"/>
      <c r="B21" s="409" t="s">
        <v>130</v>
      </c>
      <c r="C21" s="410"/>
      <c r="D21" s="411">
        <v>0</v>
      </c>
      <c r="E21" s="411"/>
      <c r="F21" s="411"/>
      <c r="G21" s="412"/>
    </row>
    <row r="22" spans="1:7" ht="33.75" customHeight="1" x14ac:dyDescent="0.35">
      <c r="A22" s="627"/>
      <c r="B22" s="413" t="s">
        <v>56</v>
      </c>
      <c r="C22" s="629" t="s">
        <v>42</v>
      </c>
      <c r="D22" s="414"/>
      <c r="E22" s="414"/>
      <c r="F22" s="414"/>
      <c r="G22" s="415"/>
    </row>
    <row r="23" spans="1:7" x14ac:dyDescent="0.35">
      <c r="A23" s="627"/>
      <c r="B23" s="405" t="s">
        <v>0</v>
      </c>
      <c r="C23" s="630"/>
      <c r="D23" s="406">
        <v>2.95</v>
      </c>
      <c r="E23" s="406"/>
      <c r="F23" s="406"/>
      <c r="G23" s="407"/>
    </row>
    <row r="24" spans="1:7" x14ac:dyDescent="0.35">
      <c r="A24" s="627"/>
      <c r="B24" s="405" t="s">
        <v>117</v>
      </c>
      <c r="C24" s="630"/>
      <c r="D24" s="406">
        <v>0.2722</v>
      </c>
      <c r="E24" s="406"/>
      <c r="F24" s="406"/>
      <c r="G24" s="407"/>
    </row>
    <row r="25" spans="1:7" ht="18.75" customHeight="1" x14ac:dyDescent="0.35">
      <c r="A25" s="627"/>
      <c r="B25" s="408" t="s">
        <v>20</v>
      </c>
      <c r="C25" s="630"/>
      <c r="D25" s="406"/>
      <c r="E25" s="406"/>
      <c r="F25" s="406"/>
      <c r="G25" s="407"/>
    </row>
    <row r="26" spans="1:7" ht="35.25" customHeight="1" x14ac:dyDescent="0.35">
      <c r="A26" s="627"/>
      <c r="B26" s="408" t="s">
        <v>25</v>
      </c>
      <c r="C26" s="630"/>
      <c r="D26" s="406"/>
      <c r="E26" s="406"/>
      <c r="F26" s="406"/>
      <c r="G26" s="407"/>
    </row>
    <row r="27" spans="1:7" ht="33.75" customHeight="1" x14ac:dyDescent="0.35">
      <c r="A27" s="627"/>
      <c r="B27" s="408" t="s">
        <v>27</v>
      </c>
      <c r="C27" s="630"/>
      <c r="D27" s="406">
        <v>0</v>
      </c>
      <c r="E27" s="406"/>
      <c r="F27" s="406"/>
      <c r="G27" s="407"/>
    </row>
    <row r="28" spans="1:7" ht="15" thickBot="1" x14ac:dyDescent="0.4">
      <c r="A28" s="628"/>
      <c r="B28" s="409" t="s">
        <v>131</v>
      </c>
      <c r="C28" s="631"/>
      <c r="D28" s="411">
        <v>0</v>
      </c>
      <c r="E28" s="411"/>
      <c r="F28" s="411"/>
      <c r="G28" s="412"/>
    </row>
    <row r="29" spans="1:7" x14ac:dyDescent="0.35">
      <c r="A29" s="417" t="s">
        <v>43</v>
      </c>
      <c r="B29" s="418" t="s">
        <v>69</v>
      </c>
      <c r="C29" s="419"/>
      <c r="D29" s="420">
        <f>((D32/D33)-(D30/D31))*D31</f>
        <v>21777.571687290601</v>
      </c>
      <c r="E29" s="420" t="e">
        <f>((E32/E33)-(E31/#REF!))*#REF!</f>
        <v>#DIV/0!</v>
      </c>
      <c r="F29" s="420" t="e">
        <f t="shared" ref="F29:G29" si="4">((F32/F33)-(F30/F31))*F31</f>
        <v>#DIV/0!</v>
      </c>
      <c r="G29" s="421" t="e">
        <f t="shared" si="4"/>
        <v>#DIV/0!</v>
      </c>
    </row>
    <row r="30" spans="1:7" ht="65.25" customHeight="1" x14ac:dyDescent="0.35">
      <c r="A30" s="632" t="s">
        <v>135</v>
      </c>
      <c r="B30" s="422" t="s">
        <v>52</v>
      </c>
      <c r="C30" s="423" t="s">
        <v>46</v>
      </c>
      <c r="D30" s="424">
        <v>37718.199999999997</v>
      </c>
      <c r="E30" s="425"/>
      <c r="F30" s="426"/>
      <c r="G30" s="427"/>
    </row>
    <row r="31" spans="1:7" ht="15.75" customHeight="1" x14ac:dyDescent="0.35">
      <c r="A31" s="633"/>
      <c r="B31" s="422" t="s">
        <v>68</v>
      </c>
      <c r="C31" s="423" t="s">
        <v>8</v>
      </c>
      <c r="D31" s="424">
        <v>59299.839999999997</v>
      </c>
      <c r="E31" s="426"/>
      <c r="F31" s="426"/>
      <c r="G31" s="427"/>
    </row>
    <row r="32" spans="1:7" ht="56.5" x14ac:dyDescent="0.35">
      <c r="A32" s="632" t="s">
        <v>136</v>
      </c>
      <c r="B32" s="422" t="s">
        <v>53</v>
      </c>
      <c r="C32" s="423" t="s">
        <v>46</v>
      </c>
      <c r="D32" s="424">
        <v>47950.27</v>
      </c>
      <c r="E32" s="426"/>
      <c r="F32" s="426"/>
      <c r="G32" s="427"/>
    </row>
    <row r="33" spans="1:7" ht="15" thickBot="1" x14ac:dyDescent="0.4">
      <c r="A33" s="633"/>
      <c r="B33" s="428" t="s">
        <v>54</v>
      </c>
      <c r="C33" s="429" t="s">
        <v>8</v>
      </c>
      <c r="D33" s="430">
        <v>47792.36</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137</v>
      </c>
      <c r="F36" s="435"/>
      <c r="G36" s="435"/>
    </row>
    <row r="37" spans="1:7" ht="15" thickTop="1" x14ac:dyDescent="0.35">
      <c r="A37" s="433"/>
      <c r="B37" s="436" t="s">
        <v>77</v>
      </c>
      <c r="C37" s="433"/>
      <c r="D37" s="433"/>
      <c r="E37" s="433"/>
      <c r="F37" s="433"/>
      <c r="G37" s="433"/>
    </row>
    <row r="38" spans="1:7" x14ac:dyDescent="0.35">
      <c r="A38" s="433"/>
      <c r="B38" s="436" t="s">
        <v>138</v>
      </c>
      <c r="C38" s="433"/>
      <c r="D38" s="433"/>
      <c r="E38" s="433"/>
      <c r="F38" s="433"/>
      <c r="G38" s="433"/>
    </row>
    <row r="39" spans="1:7" x14ac:dyDescent="0.35">
      <c r="A39" s="433" t="s">
        <v>10</v>
      </c>
      <c r="B39" s="433"/>
      <c r="C39" s="433"/>
      <c r="D39" s="433"/>
      <c r="E39" s="433"/>
      <c r="F39" s="433"/>
      <c r="G39" s="433"/>
    </row>
    <row r="40" spans="1:7" ht="32.25" customHeight="1" x14ac:dyDescent="0.35">
      <c r="A40" s="616" t="s">
        <v>31</v>
      </c>
      <c r="B40" s="616"/>
      <c r="C40" s="616"/>
      <c r="D40" s="616"/>
      <c r="E40" s="616"/>
      <c r="F40" s="616"/>
      <c r="G40" s="616"/>
    </row>
    <row r="41" spans="1:7" x14ac:dyDescent="0.35">
      <c r="A41" s="437" t="s">
        <v>30</v>
      </c>
      <c r="B41" s="437"/>
      <c r="C41" s="437"/>
      <c r="D41" s="437"/>
      <c r="E41" s="437"/>
      <c r="F41" s="437"/>
      <c r="G41" s="437"/>
    </row>
    <row r="42" spans="1:7" ht="33.75" customHeight="1" x14ac:dyDescent="0.35">
      <c r="A42" s="634" t="s">
        <v>19</v>
      </c>
      <c r="B42" s="634"/>
      <c r="C42" s="634"/>
      <c r="D42" s="634"/>
      <c r="E42" s="634"/>
      <c r="F42" s="634"/>
      <c r="G42" s="634"/>
    </row>
    <row r="43" spans="1:7" ht="30.75" customHeight="1" x14ac:dyDescent="0.35">
      <c r="A43" s="616" t="s">
        <v>22</v>
      </c>
      <c r="B43" s="616"/>
      <c r="C43" s="616"/>
      <c r="D43" s="616"/>
      <c r="E43" s="616"/>
      <c r="F43" s="616"/>
      <c r="G43" s="616"/>
    </row>
    <row r="44" spans="1:7" ht="34.5" customHeight="1" x14ac:dyDescent="0.35">
      <c r="A44" s="616" t="s">
        <v>47</v>
      </c>
      <c r="B44" s="616"/>
      <c r="C44" s="616"/>
      <c r="D44" s="616"/>
      <c r="E44" s="616"/>
      <c r="F44" s="616"/>
      <c r="G44" s="616"/>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16" t="s">
        <v>48</v>
      </c>
      <c r="B47" s="616"/>
      <c r="C47" s="616"/>
      <c r="D47" s="616"/>
      <c r="E47" s="616"/>
      <c r="F47" s="616"/>
      <c r="G47" s="616"/>
    </row>
    <row r="48" spans="1:7" ht="33" customHeight="1" x14ac:dyDescent="0.35">
      <c r="A48" s="616" t="s">
        <v>23</v>
      </c>
      <c r="B48" s="616"/>
      <c r="C48" s="616"/>
      <c r="D48" s="616"/>
      <c r="E48" s="616"/>
      <c r="F48" s="616"/>
      <c r="G48" s="616"/>
    </row>
    <row r="49" spans="1:7" ht="33" customHeight="1" x14ac:dyDescent="0.35">
      <c r="A49" s="616" t="s">
        <v>28</v>
      </c>
      <c r="B49" s="616"/>
      <c r="C49" s="616"/>
      <c r="D49" s="616"/>
      <c r="E49" s="616"/>
      <c r="F49" s="616"/>
      <c r="G49" s="616"/>
    </row>
    <row r="50" spans="1:7" ht="66" customHeight="1" x14ac:dyDescent="0.35">
      <c r="A50" s="616" t="s">
        <v>49</v>
      </c>
      <c r="B50" s="616"/>
      <c r="C50" s="616"/>
      <c r="D50" s="616"/>
      <c r="E50" s="616"/>
      <c r="F50" s="616"/>
      <c r="G50" s="616"/>
    </row>
    <row r="51" spans="1:7" ht="36" customHeight="1" x14ac:dyDescent="0.35">
      <c r="A51" s="616" t="s">
        <v>24</v>
      </c>
      <c r="B51" s="616"/>
      <c r="C51" s="616"/>
      <c r="D51" s="616"/>
      <c r="E51" s="616"/>
      <c r="F51" s="616"/>
      <c r="G51" s="616"/>
    </row>
    <row r="52" spans="1:7" ht="48.75" customHeight="1" x14ac:dyDescent="0.35">
      <c r="A52" s="635" t="s">
        <v>29</v>
      </c>
      <c r="B52" s="635"/>
      <c r="C52" s="635"/>
      <c r="D52" s="635"/>
      <c r="E52" s="635"/>
      <c r="F52" s="635"/>
      <c r="G52" s="635"/>
    </row>
    <row r="53" spans="1:7" ht="35.25" customHeight="1" x14ac:dyDescent="0.35">
      <c r="A53" s="616" t="s">
        <v>50</v>
      </c>
      <c r="B53" s="616"/>
      <c r="C53" s="616"/>
      <c r="D53" s="616"/>
      <c r="E53" s="616"/>
      <c r="F53" s="616"/>
      <c r="G53" s="616"/>
    </row>
    <row r="54" spans="1:7" ht="45.75" customHeight="1" x14ac:dyDescent="0.35">
      <c r="A54" s="616" t="s">
        <v>51</v>
      </c>
      <c r="B54" s="616"/>
      <c r="C54" s="616"/>
      <c r="D54" s="616"/>
      <c r="E54" s="616"/>
      <c r="F54" s="616"/>
      <c r="G54" s="61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FD34A-F903-4CB8-B79F-83FDE9EFC038}">
  <sheetPr>
    <tabColor theme="4" tint="0.59999389629810485"/>
  </sheetPr>
  <dimension ref="A1:G54"/>
  <sheetViews>
    <sheetView workbookViewId="0">
      <selection activeCell="J32" sqref="J32"/>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17" t="s">
        <v>70</v>
      </c>
      <c r="B1" s="617"/>
      <c r="C1" s="617"/>
      <c r="D1" s="617"/>
      <c r="E1" s="617"/>
      <c r="F1" s="617"/>
      <c r="G1" s="617"/>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-24.518736000002825</v>
      </c>
      <c r="E3" s="379">
        <f t="shared" ref="E3:G3" si="0">(E10-E9)*E13</f>
        <v>0</v>
      </c>
      <c r="F3" s="379">
        <f t="shared" si="0"/>
        <v>0</v>
      </c>
      <c r="G3" s="380">
        <f t="shared" si="0"/>
        <v>0</v>
      </c>
    </row>
    <row r="4" spans="1:7" ht="17.25" customHeight="1" x14ac:dyDescent="0.35">
      <c r="A4" s="618" t="s">
        <v>139</v>
      </c>
      <c r="B4" s="381" t="s">
        <v>13</v>
      </c>
      <c r="C4" s="621" t="s">
        <v>6</v>
      </c>
      <c r="D4" s="382">
        <v>16</v>
      </c>
      <c r="E4" s="383"/>
      <c r="F4" s="382"/>
      <c r="G4" s="384"/>
    </row>
    <row r="5" spans="1:7" x14ac:dyDescent="0.35">
      <c r="A5" s="619"/>
      <c r="B5" s="385" t="s">
        <v>64</v>
      </c>
      <c r="C5" s="621"/>
      <c r="D5" s="386">
        <v>5886</v>
      </c>
      <c r="E5" s="386"/>
      <c r="F5" s="386"/>
      <c r="G5" s="387"/>
    </row>
    <row r="6" spans="1:7" x14ac:dyDescent="0.35">
      <c r="A6" s="619"/>
      <c r="B6" s="385" t="s">
        <v>65</v>
      </c>
      <c r="C6" s="621"/>
      <c r="D6" s="386">
        <f>D5+D7-D8</f>
        <v>5884</v>
      </c>
      <c r="E6" s="386">
        <f t="shared" ref="E6:G6" si="1">E5+E7-E8</f>
        <v>0</v>
      </c>
      <c r="F6" s="386">
        <f t="shared" si="1"/>
        <v>0</v>
      </c>
      <c r="G6" s="387">
        <f t="shared" si="1"/>
        <v>0</v>
      </c>
    </row>
    <row r="7" spans="1:7" ht="16.5" customHeight="1" x14ac:dyDescent="0.35">
      <c r="A7" s="619"/>
      <c r="B7" s="388" t="s">
        <v>60</v>
      </c>
      <c r="C7" s="621"/>
      <c r="D7" s="386">
        <v>0</v>
      </c>
      <c r="E7" s="386"/>
      <c r="F7" s="386"/>
      <c r="G7" s="387"/>
    </row>
    <row r="8" spans="1:7" ht="14.25" customHeight="1" x14ac:dyDescent="0.35">
      <c r="A8" s="619"/>
      <c r="B8" s="388" t="s">
        <v>123</v>
      </c>
      <c r="C8" s="622"/>
      <c r="D8" s="386">
        <v>2</v>
      </c>
      <c r="E8" s="386"/>
      <c r="F8" s="386"/>
      <c r="G8" s="387"/>
    </row>
    <row r="9" spans="1:7" ht="16.5" customHeight="1" x14ac:dyDescent="0.35">
      <c r="A9" s="619"/>
      <c r="B9" s="385" t="s">
        <v>58</v>
      </c>
      <c r="C9" s="623" t="s">
        <v>8</v>
      </c>
      <c r="D9" s="386">
        <f>20.19+56699.59</f>
        <v>56719.78</v>
      </c>
      <c r="E9" s="386"/>
      <c r="F9" s="386"/>
      <c r="G9" s="387"/>
    </row>
    <row r="10" spans="1:7" ht="19.5" customHeight="1" x14ac:dyDescent="0.35">
      <c r="A10" s="619"/>
      <c r="B10" s="385" t="s">
        <v>66</v>
      </c>
      <c r="C10" s="624"/>
      <c r="D10" s="386">
        <f>D9+D11-D12</f>
        <v>56699.59</v>
      </c>
      <c r="E10" s="386">
        <f t="shared" ref="E10:G10" si="2">E9+E11-E12</f>
        <v>0</v>
      </c>
      <c r="F10" s="386">
        <f t="shared" si="2"/>
        <v>0</v>
      </c>
      <c r="G10" s="387">
        <f t="shared" si="2"/>
        <v>0</v>
      </c>
    </row>
    <row r="11" spans="1:7" ht="17.25" customHeight="1" x14ac:dyDescent="0.35">
      <c r="A11" s="619"/>
      <c r="B11" s="389" t="s">
        <v>62</v>
      </c>
      <c r="C11" s="624"/>
      <c r="D11" s="386">
        <v>0</v>
      </c>
      <c r="E11" s="386"/>
      <c r="F11" s="386"/>
      <c r="G11" s="387"/>
    </row>
    <row r="12" spans="1:7" ht="17.25" customHeight="1" x14ac:dyDescent="0.35">
      <c r="A12" s="620"/>
      <c r="B12" s="389" t="s">
        <v>63</v>
      </c>
      <c r="C12" s="625"/>
      <c r="D12" s="386">
        <v>20.190000000000001</v>
      </c>
      <c r="E12" s="386"/>
      <c r="F12" s="386"/>
      <c r="G12" s="387"/>
    </row>
    <row r="13" spans="1:7" ht="30" customHeight="1" thickBot="1" x14ac:dyDescent="0.4">
      <c r="A13" s="390"/>
      <c r="B13" s="391" t="s">
        <v>59</v>
      </c>
      <c r="C13" s="392" t="s">
        <v>9</v>
      </c>
      <c r="D13" s="393">
        <v>1.2143999999999999</v>
      </c>
      <c r="E13" s="393"/>
      <c r="F13" s="393"/>
      <c r="G13" s="394"/>
    </row>
    <row r="14" spans="1:7" ht="36" customHeight="1" thickBot="1" x14ac:dyDescent="0.4">
      <c r="A14" s="395" t="s">
        <v>18</v>
      </c>
      <c r="B14" s="396" t="s">
        <v>57</v>
      </c>
      <c r="C14" s="397"/>
      <c r="D14" s="399">
        <f>SUM(D16*D23,D17*D24,D18*D25,D19*D26,D20*D27,D21*D28)</f>
        <v>106.45896500000001</v>
      </c>
      <c r="E14" s="399">
        <f t="shared" ref="E14:G14" si="3">SUM(E16*E23,E17*E24,E18*E25,E19*E26,E20*E27,E21*E28)</f>
        <v>0</v>
      </c>
      <c r="F14" s="399">
        <f t="shared" si="3"/>
        <v>0</v>
      </c>
      <c r="G14" s="400">
        <f t="shared" si="3"/>
        <v>0</v>
      </c>
    </row>
    <row r="15" spans="1:7" ht="28.5" x14ac:dyDescent="0.35">
      <c r="A15" s="626" t="s">
        <v>139</v>
      </c>
      <c r="B15" s="401" t="s">
        <v>55</v>
      </c>
      <c r="C15" s="402"/>
      <c r="D15" s="403"/>
      <c r="E15" s="403"/>
      <c r="F15" s="403"/>
      <c r="G15" s="404"/>
    </row>
    <row r="16" spans="1:7" x14ac:dyDescent="0.35">
      <c r="A16" s="627"/>
      <c r="B16" s="405" t="s">
        <v>0</v>
      </c>
      <c r="C16" s="402" t="s">
        <v>35</v>
      </c>
      <c r="D16" s="406">
        <v>2</v>
      </c>
      <c r="E16" s="406"/>
      <c r="F16" s="406"/>
      <c r="G16" s="407"/>
    </row>
    <row r="17" spans="1:7" x14ac:dyDescent="0.35">
      <c r="A17" s="627"/>
      <c r="B17" s="405" t="s">
        <v>117</v>
      </c>
      <c r="C17" s="402" t="s">
        <v>34</v>
      </c>
      <c r="D17" s="406">
        <v>100</v>
      </c>
      <c r="E17" s="406"/>
      <c r="F17" s="406"/>
      <c r="G17" s="407"/>
    </row>
    <row r="18" spans="1:7" ht="16.5" customHeight="1" x14ac:dyDescent="0.35">
      <c r="A18" s="627"/>
      <c r="B18" s="408" t="s">
        <v>14</v>
      </c>
      <c r="C18" s="402" t="s">
        <v>34</v>
      </c>
      <c r="D18" s="406">
        <v>115</v>
      </c>
      <c r="E18" s="406"/>
      <c r="F18" s="406"/>
      <c r="G18" s="407"/>
    </row>
    <row r="19" spans="1:7" x14ac:dyDescent="0.35">
      <c r="A19" s="627"/>
      <c r="B19" s="405" t="s">
        <v>12</v>
      </c>
      <c r="C19" s="402"/>
      <c r="D19" s="406"/>
      <c r="E19" s="406"/>
      <c r="F19" s="406"/>
      <c r="G19" s="407"/>
    </row>
    <row r="20" spans="1:7" ht="15.75" customHeight="1" x14ac:dyDescent="0.35">
      <c r="A20" s="627"/>
      <c r="B20" s="408" t="s">
        <v>26</v>
      </c>
      <c r="C20" s="402">
        <v>0</v>
      </c>
      <c r="D20" s="406">
        <v>0</v>
      </c>
      <c r="E20" s="406"/>
      <c r="F20" s="406"/>
      <c r="G20" s="407"/>
    </row>
    <row r="21" spans="1:7" ht="15" thickBot="1" x14ac:dyDescent="0.4">
      <c r="A21" s="627"/>
      <c r="B21" s="409" t="s">
        <v>140</v>
      </c>
      <c r="C21" s="410" t="s">
        <v>34</v>
      </c>
      <c r="D21" s="411">
        <v>163</v>
      </c>
      <c r="E21" s="411"/>
      <c r="F21" s="411"/>
      <c r="G21" s="412"/>
    </row>
    <row r="22" spans="1:7" ht="33.75" customHeight="1" x14ac:dyDescent="0.35">
      <c r="A22" s="627"/>
      <c r="B22" s="413" t="s">
        <v>56</v>
      </c>
      <c r="C22" s="629" t="s">
        <v>42</v>
      </c>
      <c r="D22" s="414"/>
      <c r="E22" s="414"/>
      <c r="F22" s="414"/>
      <c r="G22" s="415"/>
    </row>
    <row r="23" spans="1:7" x14ac:dyDescent="0.35">
      <c r="A23" s="627"/>
      <c r="B23" s="405" t="s">
        <v>0</v>
      </c>
      <c r="C23" s="630"/>
      <c r="D23" s="406">
        <f>2.95</f>
        <v>2.95</v>
      </c>
      <c r="E23" s="406"/>
      <c r="F23" s="406"/>
      <c r="G23" s="407"/>
    </row>
    <row r="24" spans="1:7" x14ac:dyDescent="0.35">
      <c r="A24" s="627"/>
      <c r="B24" s="405" t="s">
        <v>117</v>
      </c>
      <c r="C24" s="630"/>
      <c r="D24" s="406">
        <v>0.24515000000000001</v>
      </c>
      <c r="E24" s="406"/>
      <c r="F24" s="406"/>
      <c r="G24" s="407"/>
    </row>
    <row r="25" spans="1:7" ht="18.75" customHeight="1" x14ac:dyDescent="0.35">
      <c r="A25" s="627"/>
      <c r="B25" s="408" t="s">
        <v>14</v>
      </c>
      <c r="C25" s="630"/>
      <c r="D25" s="406">
        <v>0.281391</v>
      </c>
      <c r="E25" s="406"/>
      <c r="F25" s="406"/>
      <c r="G25" s="407"/>
    </row>
    <row r="26" spans="1:7" ht="35.25" customHeight="1" x14ac:dyDescent="0.35">
      <c r="A26" s="627"/>
      <c r="B26" s="408" t="s">
        <v>25</v>
      </c>
      <c r="C26" s="630"/>
      <c r="D26" s="406"/>
      <c r="E26" s="406"/>
      <c r="F26" s="406"/>
      <c r="G26" s="407"/>
    </row>
    <row r="27" spans="1:7" ht="33.75" customHeight="1" x14ac:dyDescent="0.35">
      <c r="A27" s="627"/>
      <c r="B27" s="408" t="s">
        <v>27</v>
      </c>
      <c r="C27" s="630"/>
      <c r="D27" s="406">
        <v>0</v>
      </c>
      <c r="E27" s="406"/>
      <c r="F27" s="406"/>
      <c r="G27" s="407"/>
    </row>
    <row r="28" spans="1:7" ht="15" thickBot="1" x14ac:dyDescent="0.4">
      <c r="A28" s="628"/>
      <c r="B28" s="409" t="s">
        <v>140</v>
      </c>
      <c r="C28" s="631"/>
      <c r="D28" s="411">
        <v>0.26800000000000002</v>
      </c>
      <c r="E28" s="411"/>
      <c r="F28" s="411"/>
      <c r="G28" s="412"/>
    </row>
    <row r="29" spans="1:7" x14ac:dyDescent="0.35">
      <c r="A29" s="417" t="s">
        <v>43</v>
      </c>
      <c r="B29" s="418" t="s">
        <v>69</v>
      </c>
      <c r="C29" s="419"/>
      <c r="D29" s="420">
        <f>((D32/D33)-(D30/D31))*D31</f>
        <v>23552.665943181666</v>
      </c>
      <c r="E29" s="420" t="e">
        <f>((E32/E33)-(E31/#REF!))*#REF!</f>
        <v>#DIV/0!</v>
      </c>
      <c r="F29" s="420" t="e">
        <f t="shared" ref="F29:G29" si="4">((F32/F33)-(F30/F31))*F31</f>
        <v>#DIV/0!</v>
      </c>
      <c r="G29" s="421" t="e">
        <f t="shared" si="4"/>
        <v>#DIV/0!</v>
      </c>
    </row>
    <row r="30" spans="1:7" ht="65.25" customHeight="1" x14ac:dyDescent="0.35">
      <c r="A30" s="632" t="s">
        <v>139</v>
      </c>
      <c r="B30" s="422" t="s">
        <v>52</v>
      </c>
      <c r="C30" s="423" t="s">
        <v>46</v>
      </c>
      <c r="D30" s="424">
        <v>32198.18</v>
      </c>
      <c r="E30" s="425"/>
      <c r="F30" s="426"/>
      <c r="G30" s="427"/>
    </row>
    <row r="31" spans="1:7" ht="15.75" customHeight="1" x14ac:dyDescent="0.35">
      <c r="A31" s="633"/>
      <c r="B31" s="422" t="s">
        <v>68</v>
      </c>
      <c r="C31" s="423" t="s">
        <v>8</v>
      </c>
      <c r="D31" s="424">
        <v>56699.59</v>
      </c>
      <c r="E31" s="426"/>
      <c r="F31" s="426"/>
      <c r="G31" s="427"/>
    </row>
    <row r="32" spans="1:7" ht="56.5" x14ac:dyDescent="0.35">
      <c r="A32" s="632" t="s">
        <v>141</v>
      </c>
      <c r="B32" s="422" t="s">
        <v>53</v>
      </c>
      <c r="C32" s="423" t="s">
        <v>46</v>
      </c>
      <c r="D32" s="424">
        <v>48880.65</v>
      </c>
      <c r="E32" s="426"/>
      <c r="F32" s="426"/>
      <c r="G32" s="427"/>
    </row>
    <row r="33" spans="1:7" ht="15" thickBot="1" x14ac:dyDescent="0.4">
      <c r="A33" s="633"/>
      <c r="B33" s="428" t="s">
        <v>54</v>
      </c>
      <c r="C33" s="429" t="s">
        <v>8</v>
      </c>
      <c r="D33" s="430">
        <v>49712.480000000003</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142</v>
      </c>
      <c r="F36" s="435"/>
      <c r="G36" s="435"/>
    </row>
    <row r="37" spans="1:7" ht="15" thickTop="1" x14ac:dyDescent="0.35">
      <c r="A37" s="433"/>
      <c r="B37" s="436" t="s">
        <v>77</v>
      </c>
      <c r="C37" s="433"/>
      <c r="D37" s="433"/>
      <c r="E37" s="433"/>
      <c r="F37" s="433"/>
      <c r="G37" s="433"/>
    </row>
    <row r="38" spans="1:7" x14ac:dyDescent="0.35">
      <c r="A38" s="433"/>
      <c r="B38" s="436" t="s">
        <v>143</v>
      </c>
      <c r="C38" s="433"/>
      <c r="D38" s="433"/>
      <c r="E38" s="433"/>
      <c r="F38" s="433"/>
      <c r="G38" s="433"/>
    </row>
    <row r="39" spans="1:7" x14ac:dyDescent="0.35">
      <c r="A39" s="433" t="s">
        <v>10</v>
      </c>
      <c r="B39" s="433"/>
      <c r="C39" s="433"/>
      <c r="D39" s="433"/>
      <c r="E39" s="433"/>
      <c r="F39" s="433"/>
      <c r="G39" s="433"/>
    </row>
    <row r="40" spans="1:7" ht="32.25" customHeight="1" x14ac:dyDescent="0.35">
      <c r="A40" s="616" t="s">
        <v>31</v>
      </c>
      <c r="B40" s="616"/>
      <c r="C40" s="616"/>
      <c r="D40" s="616"/>
      <c r="E40" s="616"/>
      <c r="F40" s="616"/>
      <c r="G40" s="616"/>
    </row>
    <row r="41" spans="1:7" x14ac:dyDescent="0.35">
      <c r="A41" s="437" t="s">
        <v>30</v>
      </c>
      <c r="B41" s="437"/>
      <c r="C41" s="437"/>
      <c r="D41" s="437"/>
      <c r="E41" s="437"/>
      <c r="F41" s="437"/>
      <c r="G41" s="437"/>
    </row>
    <row r="42" spans="1:7" ht="33.75" customHeight="1" x14ac:dyDescent="0.35">
      <c r="A42" s="634" t="s">
        <v>19</v>
      </c>
      <c r="B42" s="634"/>
      <c r="C42" s="634"/>
      <c r="D42" s="634"/>
      <c r="E42" s="634"/>
      <c r="F42" s="634"/>
      <c r="G42" s="634"/>
    </row>
    <row r="43" spans="1:7" ht="30.75" customHeight="1" x14ac:dyDescent="0.35">
      <c r="A43" s="616" t="s">
        <v>22</v>
      </c>
      <c r="B43" s="616"/>
      <c r="C43" s="616"/>
      <c r="D43" s="616"/>
      <c r="E43" s="616"/>
      <c r="F43" s="616"/>
      <c r="G43" s="616"/>
    </row>
    <row r="44" spans="1:7" ht="34.5" customHeight="1" x14ac:dyDescent="0.35">
      <c r="A44" s="616" t="s">
        <v>47</v>
      </c>
      <c r="B44" s="616"/>
      <c r="C44" s="616"/>
      <c r="D44" s="616"/>
      <c r="E44" s="616"/>
      <c r="F44" s="616"/>
      <c r="G44" s="616"/>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16" t="s">
        <v>48</v>
      </c>
      <c r="B47" s="616"/>
      <c r="C47" s="616"/>
      <c r="D47" s="616"/>
      <c r="E47" s="616"/>
      <c r="F47" s="616"/>
      <c r="G47" s="616"/>
    </row>
    <row r="48" spans="1:7" ht="33" customHeight="1" x14ac:dyDescent="0.35">
      <c r="A48" s="616" t="s">
        <v>23</v>
      </c>
      <c r="B48" s="616"/>
      <c r="C48" s="616"/>
      <c r="D48" s="616"/>
      <c r="E48" s="616"/>
      <c r="F48" s="616"/>
      <c r="G48" s="616"/>
    </row>
    <row r="49" spans="1:7" ht="33" customHeight="1" x14ac:dyDescent="0.35">
      <c r="A49" s="616" t="s">
        <v>28</v>
      </c>
      <c r="B49" s="616"/>
      <c r="C49" s="616"/>
      <c r="D49" s="616"/>
      <c r="E49" s="616"/>
      <c r="F49" s="616"/>
      <c r="G49" s="616"/>
    </row>
    <row r="50" spans="1:7" ht="66" customHeight="1" x14ac:dyDescent="0.35">
      <c r="A50" s="616" t="s">
        <v>49</v>
      </c>
      <c r="B50" s="616"/>
      <c r="C50" s="616"/>
      <c r="D50" s="616"/>
      <c r="E50" s="616"/>
      <c r="F50" s="616"/>
      <c r="G50" s="616"/>
    </row>
    <row r="51" spans="1:7" ht="36" customHeight="1" x14ac:dyDescent="0.35">
      <c r="A51" s="616" t="s">
        <v>24</v>
      </c>
      <c r="B51" s="616"/>
      <c r="C51" s="616"/>
      <c r="D51" s="616"/>
      <c r="E51" s="616"/>
      <c r="F51" s="616"/>
      <c r="G51" s="616"/>
    </row>
    <row r="52" spans="1:7" ht="48.75" customHeight="1" x14ac:dyDescent="0.35">
      <c r="A52" s="635" t="s">
        <v>29</v>
      </c>
      <c r="B52" s="635"/>
      <c r="C52" s="635"/>
      <c r="D52" s="635"/>
      <c r="E52" s="635"/>
      <c r="F52" s="635"/>
      <c r="G52" s="635"/>
    </row>
    <row r="53" spans="1:7" ht="35.25" customHeight="1" x14ac:dyDescent="0.35">
      <c r="A53" s="616" t="s">
        <v>50</v>
      </c>
      <c r="B53" s="616"/>
      <c r="C53" s="616"/>
      <c r="D53" s="616"/>
      <c r="E53" s="616"/>
      <c r="F53" s="616"/>
      <c r="G53" s="616"/>
    </row>
    <row r="54" spans="1:7" ht="45.75" customHeight="1" x14ac:dyDescent="0.35">
      <c r="A54" s="616" t="s">
        <v>51</v>
      </c>
      <c r="B54" s="616"/>
      <c r="C54" s="616"/>
      <c r="D54" s="616"/>
      <c r="E54" s="616"/>
      <c r="F54" s="616"/>
      <c r="G54" s="61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5748031496062992" right="0.23622047244094491" top="0.31496062992125984" bottom="0.15748031496062992" header="0.39370078740157483" footer="0.31496062992125984"/>
  <pageSetup orientation="landscape" verticalDpi="0"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AEE90-8AC0-465E-9CDD-D5128D6BB0EE}">
  <sheetPr>
    <tabColor theme="4" tint="0.59999389629810485"/>
  </sheetPr>
  <dimension ref="A1:G54"/>
  <sheetViews>
    <sheetView workbookViewId="0">
      <selection activeCell="J3" sqref="J3"/>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17" t="s">
        <v>70</v>
      </c>
      <c r="B1" s="617"/>
      <c r="C1" s="617"/>
      <c r="D1" s="617"/>
      <c r="E1" s="617"/>
      <c r="F1" s="617"/>
      <c r="G1" s="617"/>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18" t="s">
        <v>144</v>
      </c>
      <c r="B4" s="381" t="s">
        <v>13</v>
      </c>
      <c r="C4" s="621" t="s">
        <v>6</v>
      </c>
      <c r="D4" s="382">
        <v>16</v>
      </c>
      <c r="E4" s="383"/>
      <c r="F4" s="382"/>
      <c r="G4" s="384"/>
    </row>
    <row r="5" spans="1:7" x14ac:dyDescent="0.35">
      <c r="A5" s="619"/>
      <c r="B5" s="385" t="s">
        <v>64</v>
      </c>
      <c r="C5" s="621"/>
      <c r="D5" s="386">
        <v>6036</v>
      </c>
      <c r="E5" s="386"/>
      <c r="F5" s="386"/>
      <c r="G5" s="387"/>
    </row>
    <row r="6" spans="1:7" x14ac:dyDescent="0.35">
      <c r="A6" s="619"/>
      <c r="B6" s="385" t="s">
        <v>65</v>
      </c>
      <c r="C6" s="621"/>
      <c r="D6" s="386">
        <v>6036</v>
      </c>
      <c r="E6" s="386">
        <f t="shared" ref="E6:G6" si="1">E5+E7-E8</f>
        <v>0</v>
      </c>
      <c r="F6" s="386">
        <f t="shared" si="1"/>
        <v>0</v>
      </c>
      <c r="G6" s="387">
        <f t="shared" si="1"/>
        <v>0</v>
      </c>
    </row>
    <row r="7" spans="1:7" ht="16.5" customHeight="1" x14ac:dyDescent="0.35">
      <c r="A7" s="619"/>
      <c r="B7" s="388" t="s">
        <v>60</v>
      </c>
      <c r="C7" s="621"/>
      <c r="D7" s="386">
        <v>0</v>
      </c>
      <c r="E7" s="386"/>
      <c r="F7" s="386"/>
      <c r="G7" s="387"/>
    </row>
    <row r="8" spans="1:7" ht="14.25" customHeight="1" x14ac:dyDescent="0.35">
      <c r="A8" s="619"/>
      <c r="B8" s="388" t="s">
        <v>123</v>
      </c>
      <c r="C8" s="622"/>
      <c r="D8" s="386">
        <v>0</v>
      </c>
      <c r="E8" s="386"/>
      <c r="F8" s="386"/>
      <c r="G8" s="387"/>
    </row>
    <row r="9" spans="1:7" ht="16.5" customHeight="1" x14ac:dyDescent="0.35">
      <c r="A9" s="619"/>
      <c r="B9" s="385" t="s">
        <v>58</v>
      </c>
      <c r="C9" s="623" t="s">
        <v>8</v>
      </c>
      <c r="D9" s="386">
        <v>58448.25</v>
      </c>
      <c r="E9" s="386"/>
      <c r="F9" s="386"/>
      <c r="G9" s="387"/>
    </row>
    <row r="10" spans="1:7" ht="19.5" customHeight="1" x14ac:dyDescent="0.35">
      <c r="A10" s="619"/>
      <c r="B10" s="385" t="s">
        <v>66</v>
      </c>
      <c r="C10" s="624"/>
      <c r="D10" s="386">
        <f>D9+D11-D12</f>
        <v>58448.25</v>
      </c>
      <c r="E10" s="386">
        <f t="shared" ref="E10:G10" si="2">E9+E11-E12</f>
        <v>0</v>
      </c>
      <c r="F10" s="386">
        <f t="shared" si="2"/>
        <v>0</v>
      </c>
      <c r="G10" s="387">
        <f t="shared" si="2"/>
        <v>0</v>
      </c>
    </row>
    <row r="11" spans="1:7" ht="17.25" customHeight="1" x14ac:dyDescent="0.35">
      <c r="A11" s="619"/>
      <c r="B11" s="389" t="s">
        <v>62</v>
      </c>
      <c r="C11" s="624"/>
      <c r="D11" s="386">
        <v>0</v>
      </c>
      <c r="E11" s="386"/>
      <c r="F11" s="386"/>
      <c r="G11" s="387"/>
    </row>
    <row r="12" spans="1:7" ht="17.25" customHeight="1" x14ac:dyDescent="0.35">
      <c r="A12" s="620"/>
      <c r="B12" s="389" t="s">
        <v>63</v>
      </c>
      <c r="C12" s="625"/>
      <c r="D12" s="386">
        <v>0</v>
      </c>
      <c r="E12" s="386"/>
      <c r="F12" s="386"/>
      <c r="G12" s="387"/>
    </row>
    <row r="13" spans="1:7" ht="30" customHeight="1" thickBot="1" x14ac:dyDescent="0.4">
      <c r="A13" s="390"/>
      <c r="B13" s="391" t="s">
        <v>59</v>
      </c>
      <c r="C13" s="392" t="s">
        <v>9</v>
      </c>
      <c r="D13" s="393">
        <v>1.3132999999999999</v>
      </c>
      <c r="E13" s="393"/>
      <c r="F13" s="393"/>
      <c r="G13" s="394"/>
    </row>
    <row r="14" spans="1:7" ht="36" customHeight="1" thickBot="1" x14ac:dyDescent="0.4">
      <c r="A14" s="395" t="s">
        <v>18</v>
      </c>
      <c r="B14" s="396" t="s">
        <v>57</v>
      </c>
      <c r="C14" s="397"/>
      <c r="D14" s="399">
        <f>SUM(D16*D23,D17*D24,D18*D25,D19*D26,D20*D27,D21*D28)</f>
        <v>68.149799999999999</v>
      </c>
      <c r="E14" s="399">
        <f t="shared" ref="E14:G14" si="3">SUM(E16*E23,E17*E24,E18*E25,E19*E26,E20*E27,E21*E28)</f>
        <v>0</v>
      </c>
      <c r="F14" s="399">
        <f t="shared" si="3"/>
        <v>0</v>
      </c>
      <c r="G14" s="400">
        <f t="shared" si="3"/>
        <v>0</v>
      </c>
    </row>
    <row r="15" spans="1:7" ht="28.5" x14ac:dyDescent="0.35">
      <c r="A15" s="626" t="s">
        <v>144</v>
      </c>
      <c r="B15" s="401" t="s">
        <v>55</v>
      </c>
      <c r="C15" s="402"/>
      <c r="D15" s="403"/>
      <c r="E15" s="403"/>
      <c r="F15" s="403"/>
      <c r="G15" s="404"/>
    </row>
    <row r="16" spans="1:7" x14ac:dyDescent="0.35">
      <c r="A16" s="627"/>
      <c r="B16" s="405" t="s">
        <v>0</v>
      </c>
      <c r="C16" s="402" t="s">
        <v>35</v>
      </c>
      <c r="D16" s="406">
        <v>6</v>
      </c>
      <c r="E16" s="406"/>
      <c r="F16" s="406"/>
      <c r="G16" s="407"/>
    </row>
    <row r="17" spans="1:7" x14ac:dyDescent="0.35">
      <c r="A17" s="627"/>
      <c r="B17" s="405" t="s">
        <v>117</v>
      </c>
      <c r="C17" s="402" t="s">
        <v>34</v>
      </c>
      <c r="D17" s="406">
        <v>150</v>
      </c>
      <c r="E17" s="406"/>
      <c r="F17" s="406"/>
      <c r="G17" s="407"/>
    </row>
    <row r="18" spans="1:7" ht="16.5" customHeight="1" x14ac:dyDescent="0.35">
      <c r="A18" s="627"/>
      <c r="B18" s="408" t="s">
        <v>14</v>
      </c>
      <c r="C18" s="402" t="s">
        <v>34</v>
      </c>
      <c r="D18" s="406">
        <v>3</v>
      </c>
      <c r="E18" s="406"/>
      <c r="F18" s="406"/>
      <c r="G18" s="407"/>
    </row>
    <row r="19" spans="1:7" x14ac:dyDescent="0.35">
      <c r="A19" s="627"/>
      <c r="B19" s="405" t="s">
        <v>12</v>
      </c>
      <c r="C19" s="402"/>
      <c r="D19" s="406"/>
      <c r="E19" s="406"/>
      <c r="F19" s="406"/>
      <c r="G19" s="407"/>
    </row>
    <row r="20" spans="1:7" ht="30" customHeight="1" x14ac:dyDescent="0.35">
      <c r="A20" s="627"/>
      <c r="B20" s="408" t="s">
        <v>145</v>
      </c>
      <c r="C20" s="402" t="s">
        <v>34</v>
      </c>
      <c r="D20" s="406">
        <v>300</v>
      </c>
      <c r="E20" s="406"/>
      <c r="F20" s="406"/>
      <c r="G20" s="407"/>
    </row>
    <row r="21" spans="1:7" ht="15" thickBot="1" x14ac:dyDescent="0.4">
      <c r="A21" s="627"/>
      <c r="B21" s="409" t="s">
        <v>146</v>
      </c>
      <c r="C21" s="410" t="s">
        <v>34</v>
      </c>
      <c r="D21" s="411">
        <v>0</v>
      </c>
      <c r="E21" s="411"/>
      <c r="F21" s="411"/>
      <c r="G21" s="412"/>
    </row>
    <row r="22" spans="1:7" ht="33.75" customHeight="1" x14ac:dyDescent="0.35">
      <c r="A22" s="627"/>
      <c r="B22" s="413" t="s">
        <v>56</v>
      </c>
      <c r="C22" s="629" t="s">
        <v>42</v>
      </c>
      <c r="D22" s="414"/>
      <c r="E22" s="414"/>
      <c r="F22" s="414"/>
      <c r="G22" s="415"/>
    </row>
    <row r="23" spans="1:7" x14ac:dyDescent="0.35">
      <c r="A23" s="627"/>
      <c r="B23" s="405" t="s">
        <v>0</v>
      </c>
      <c r="C23" s="630"/>
      <c r="D23" s="406">
        <v>2.95</v>
      </c>
      <c r="E23" s="406"/>
      <c r="F23" s="406"/>
      <c r="G23" s="407"/>
    </row>
    <row r="24" spans="1:7" x14ac:dyDescent="0.35">
      <c r="A24" s="627"/>
      <c r="B24" s="405" t="s">
        <v>117</v>
      </c>
      <c r="C24" s="630"/>
      <c r="D24" s="406">
        <v>0.21820000000000001</v>
      </c>
      <c r="E24" s="406"/>
      <c r="F24" s="406"/>
      <c r="G24" s="407"/>
    </row>
    <row r="25" spans="1:7" ht="18.75" customHeight="1" x14ac:dyDescent="0.35">
      <c r="A25" s="627"/>
      <c r="B25" s="408" t="s">
        <v>14</v>
      </c>
      <c r="C25" s="630"/>
      <c r="D25" s="406">
        <v>1.23</v>
      </c>
      <c r="E25" s="406"/>
      <c r="F25" s="406"/>
      <c r="G25" s="407"/>
    </row>
    <row r="26" spans="1:7" ht="35.25" customHeight="1" x14ac:dyDescent="0.35">
      <c r="A26" s="627"/>
      <c r="B26" s="408" t="s">
        <v>25</v>
      </c>
      <c r="C26" s="630"/>
      <c r="D26" s="406">
        <v>0</v>
      </c>
      <c r="E26" s="406"/>
      <c r="F26" s="406"/>
      <c r="G26" s="407"/>
    </row>
    <row r="27" spans="1:7" ht="33.75" customHeight="1" x14ac:dyDescent="0.35">
      <c r="A27" s="627"/>
      <c r="B27" s="408" t="s">
        <v>27</v>
      </c>
      <c r="C27" s="630"/>
      <c r="D27" s="406">
        <v>4.6766000000000002E-2</v>
      </c>
      <c r="E27" s="406"/>
      <c r="F27" s="406"/>
      <c r="G27" s="407"/>
    </row>
    <row r="28" spans="1:7" ht="15" thickBot="1" x14ac:dyDescent="0.4">
      <c r="A28" s="628"/>
      <c r="B28" s="409" t="s">
        <v>146</v>
      </c>
      <c r="C28" s="631"/>
      <c r="D28" s="411">
        <v>0</v>
      </c>
      <c r="E28" s="411"/>
      <c r="F28" s="411"/>
      <c r="G28" s="412"/>
    </row>
    <row r="29" spans="1:7" x14ac:dyDescent="0.35">
      <c r="A29" s="417" t="s">
        <v>43</v>
      </c>
      <c r="B29" s="418" t="s">
        <v>69</v>
      </c>
      <c r="C29" s="419"/>
      <c r="D29" s="420">
        <f>((D32/D33)-(D30/D31))*D31</f>
        <v>26390.813841143052</v>
      </c>
      <c r="E29" s="420" t="e">
        <f>((E32/E33)-(E31/#REF!))*#REF!</f>
        <v>#DIV/0!</v>
      </c>
      <c r="F29" s="420" t="e">
        <f t="shared" ref="F29:G29" si="4">((F32/F33)-(F30/F31))*F31</f>
        <v>#DIV/0!</v>
      </c>
      <c r="G29" s="421" t="e">
        <f t="shared" si="4"/>
        <v>#DIV/0!</v>
      </c>
    </row>
    <row r="30" spans="1:7" ht="65.25" customHeight="1" x14ac:dyDescent="0.35">
      <c r="A30" s="632" t="s">
        <v>144</v>
      </c>
      <c r="B30" s="422" t="s">
        <v>52</v>
      </c>
      <c r="C30" s="423" t="s">
        <v>46</v>
      </c>
      <c r="D30" s="424">
        <v>30439.67</v>
      </c>
      <c r="E30" s="425"/>
      <c r="F30" s="426"/>
      <c r="G30" s="427"/>
    </row>
    <row r="31" spans="1:7" ht="15.75" customHeight="1" x14ac:dyDescent="0.35">
      <c r="A31" s="633"/>
      <c r="B31" s="422" t="s">
        <v>68</v>
      </c>
      <c r="C31" s="423" t="s">
        <v>8</v>
      </c>
      <c r="D31" s="424">
        <v>58448.25</v>
      </c>
      <c r="E31" s="426"/>
      <c r="F31" s="426"/>
      <c r="G31" s="427"/>
    </row>
    <row r="32" spans="1:7" ht="56.5" x14ac:dyDescent="0.35">
      <c r="A32" s="632" t="s">
        <v>147</v>
      </c>
      <c r="B32" s="422" t="s">
        <v>53</v>
      </c>
      <c r="C32" s="423" t="s">
        <v>46</v>
      </c>
      <c r="D32" s="424">
        <v>45988.76</v>
      </c>
      <c r="E32" s="426"/>
      <c r="F32" s="426"/>
      <c r="G32" s="427"/>
    </row>
    <row r="33" spans="1:7" ht="15" thickBot="1" x14ac:dyDescent="0.4">
      <c r="A33" s="633"/>
      <c r="B33" s="428" t="s">
        <v>54</v>
      </c>
      <c r="C33" s="429" t="s">
        <v>8</v>
      </c>
      <c r="D33" s="430">
        <v>47297.9</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148</v>
      </c>
      <c r="C36" s="435"/>
      <c r="D36" s="435"/>
      <c r="E36" s="435"/>
      <c r="F36" s="435"/>
      <c r="G36" s="435"/>
    </row>
    <row r="37" spans="1:7" ht="15" thickTop="1" x14ac:dyDescent="0.35">
      <c r="A37" s="433"/>
      <c r="B37" s="436" t="s">
        <v>77</v>
      </c>
      <c r="C37" s="433"/>
      <c r="D37" s="433"/>
      <c r="E37" s="433"/>
      <c r="F37" s="433"/>
      <c r="G37" s="433"/>
    </row>
    <row r="38" spans="1:7" x14ac:dyDescent="0.35">
      <c r="A38" s="433"/>
      <c r="B38" s="436" t="s">
        <v>149</v>
      </c>
      <c r="C38" s="433"/>
      <c r="D38" s="433"/>
      <c r="E38" s="433"/>
      <c r="F38" s="433"/>
      <c r="G38" s="433"/>
    </row>
    <row r="39" spans="1:7" x14ac:dyDescent="0.35">
      <c r="A39" s="433" t="s">
        <v>10</v>
      </c>
      <c r="B39" s="433"/>
      <c r="C39" s="433"/>
      <c r="D39" s="433"/>
      <c r="E39" s="433"/>
      <c r="F39" s="433"/>
      <c r="G39" s="433"/>
    </row>
    <row r="40" spans="1:7" ht="32.25" customHeight="1" x14ac:dyDescent="0.35">
      <c r="A40" s="616" t="s">
        <v>31</v>
      </c>
      <c r="B40" s="616"/>
      <c r="C40" s="616"/>
      <c r="D40" s="616"/>
      <c r="E40" s="616"/>
      <c r="F40" s="616"/>
      <c r="G40" s="616"/>
    </row>
    <row r="41" spans="1:7" x14ac:dyDescent="0.35">
      <c r="A41" s="437" t="s">
        <v>30</v>
      </c>
      <c r="B41" s="437"/>
      <c r="C41" s="437"/>
      <c r="D41" s="437"/>
      <c r="E41" s="437"/>
      <c r="F41" s="437"/>
      <c r="G41" s="437"/>
    </row>
    <row r="42" spans="1:7" ht="33.75" customHeight="1" x14ac:dyDescent="0.35">
      <c r="A42" s="634" t="s">
        <v>19</v>
      </c>
      <c r="B42" s="634"/>
      <c r="C42" s="634"/>
      <c r="D42" s="634"/>
      <c r="E42" s="634"/>
      <c r="F42" s="634"/>
      <c r="G42" s="634"/>
    </row>
    <row r="43" spans="1:7" ht="30.75" customHeight="1" x14ac:dyDescent="0.35">
      <c r="A43" s="616" t="s">
        <v>22</v>
      </c>
      <c r="B43" s="616"/>
      <c r="C43" s="616"/>
      <c r="D43" s="616"/>
      <c r="E43" s="616"/>
      <c r="F43" s="616"/>
      <c r="G43" s="616"/>
    </row>
    <row r="44" spans="1:7" ht="34.5" customHeight="1" x14ac:dyDescent="0.35">
      <c r="A44" s="616" t="s">
        <v>47</v>
      </c>
      <c r="B44" s="616"/>
      <c r="C44" s="616"/>
      <c r="D44" s="616"/>
      <c r="E44" s="616"/>
      <c r="F44" s="616"/>
      <c r="G44" s="616"/>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16" t="s">
        <v>48</v>
      </c>
      <c r="B47" s="616"/>
      <c r="C47" s="616"/>
      <c r="D47" s="616"/>
      <c r="E47" s="616"/>
      <c r="F47" s="616"/>
      <c r="G47" s="616"/>
    </row>
    <row r="48" spans="1:7" ht="33" customHeight="1" x14ac:dyDescent="0.35">
      <c r="A48" s="616" t="s">
        <v>23</v>
      </c>
      <c r="B48" s="616"/>
      <c r="C48" s="616"/>
      <c r="D48" s="616"/>
      <c r="E48" s="616"/>
      <c r="F48" s="616"/>
      <c r="G48" s="616"/>
    </row>
    <row r="49" spans="1:7" ht="33" customHeight="1" x14ac:dyDescent="0.35">
      <c r="A49" s="616" t="s">
        <v>28</v>
      </c>
      <c r="B49" s="616"/>
      <c r="C49" s="616"/>
      <c r="D49" s="616"/>
      <c r="E49" s="616"/>
      <c r="F49" s="616"/>
      <c r="G49" s="616"/>
    </row>
    <row r="50" spans="1:7" ht="66" customHeight="1" x14ac:dyDescent="0.35">
      <c r="A50" s="616" t="s">
        <v>49</v>
      </c>
      <c r="B50" s="616"/>
      <c r="C50" s="616"/>
      <c r="D50" s="616"/>
      <c r="E50" s="616"/>
      <c r="F50" s="616"/>
      <c r="G50" s="616"/>
    </row>
    <row r="51" spans="1:7" ht="36" customHeight="1" x14ac:dyDescent="0.35">
      <c r="A51" s="616" t="s">
        <v>24</v>
      </c>
      <c r="B51" s="616"/>
      <c r="C51" s="616"/>
      <c r="D51" s="616"/>
      <c r="E51" s="616"/>
      <c r="F51" s="616"/>
      <c r="G51" s="616"/>
    </row>
    <row r="52" spans="1:7" ht="48.75" customHeight="1" x14ac:dyDescent="0.35">
      <c r="A52" s="635" t="s">
        <v>29</v>
      </c>
      <c r="B52" s="635"/>
      <c r="C52" s="635"/>
      <c r="D52" s="635"/>
      <c r="E52" s="635"/>
      <c r="F52" s="635"/>
      <c r="G52" s="635"/>
    </row>
    <row r="53" spans="1:7" ht="35.25" customHeight="1" x14ac:dyDescent="0.35">
      <c r="A53" s="616" t="s">
        <v>50</v>
      </c>
      <c r="B53" s="616"/>
      <c r="C53" s="616"/>
      <c r="D53" s="616"/>
      <c r="E53" s="616"/>
      <c r="F53" s="616"/>
      <c r="G53" s="616"/>
    </row>
    <row r="54" spans="1:7" ht="45.75" customHeight="1" x14ac:dyDescent="0.35">
      <c r="A54" s="616" t="s">
        <v>51</v>
      </c>
      <c r="B54" s="616"/>
      <c r="C54" s="616"/>
      <c r="D54" s="616"/>
      <c r="E54" s="616"/>
      <c r="F54" s="616"/>
      <c r="G54" s="61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5748031496062992" right="0.23622047244094491" top="0.31496062992125984" bottom="0.15748031496062992" header="0.39370078740157483" footer="0.31496062992125984"/>
  <pageSetup orientation="landscape" verticalDpi="0"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AA287-F649-4E05-AA97-5561C9C839CA}">
  <sheetPr>
    <tabColor theme="4" tint="0.59999389629810485"/>
  </sheetPr>
  <dimension ref="A1:G54"/>
  <sheetViews>
    <sheetView zoomScale="87" zoomScaleNormal="87" workbookViewId="0">
      <selection activeCell="L34" sqref="L34"/>
    </sheetView>
  </sheetViews>
  <sheetFormatPr defaultRowHeight="14.5" x14ac:dyDescent="0.35"/>
  <cols>
    <col min="1" max="1" width="15.1796875" style="440" customWidth="1"/>
    <col min="2" max="2" width="51.26953125" style="440" customWidth="1"/>
    <col min="3" max="3" width="13" style="440" customWidth="1"/>
    <col min="4" max="4" width="14.1796875" style="440" customWidth="1"/>
    <col min="5" max="5" width="14.54296875" style="440" customWidth="1"/>
    <col min="6" max="6" width="12.453125" style="440" customWidth="1"/>
    <col min="7" max="7" width="13.1796875" style="440" customWidth="1"/>
    <col min="8" max="16384" width="8.7265625" style="440"/>
  </cols>
  <sheetData>
    <row r="1" spans="1:7" ht="42" customHeight="1" x14ac:dyDescent="0.35">
      <c r="A1" s="638" t="s">
        <v>70</v>
      </c>
      <c r="B1" s="638"/>
      <c r="C1" s="638"/>
      <c r="D1" s="638"/>
      <c r="E1" s="638"/>
      <c r="F1" s="638"/>
      <c r="G1" s="638"/>
    </row>
    <row r="2" spans="1:7" ht="28.5" thickBot="1" x14ac:dyDescent="0.4">
      <c r="A2" s="441" t="s">
        <v>4</v>
      </c>
      <c r="B2" s="442"/>
      <c r="C2" s="443" t="s">
        <v>5</v>
      </c>
      <c r="D2" s="443" t="s">
        <v>1</v>
      </c>
      <c r="E2" s="444" t="s">
        <v>11</v>
      </c>
      <c r="F2" s="443" t="s">
        <v>2</v>
      </c>
      <c r="G2" s="443" t="s">
        <v>3</v>
      </c>
    </row>
    <row r="3" spans="1:7" ht="15" thickBot="1" x14ac:dyDescent="0.4">
      <c r="A3" s="445" t="s">
        <v>17</v>
      </c>
      <c r="B3" s="446" t="s">
        <v>67</v>
      </c>
      <c r="C3" s="447"/>
      <c r="D3" s="448">
        <f>(D10-D9)*D13</f>
        <v>0</v>
      </c>
      <c r="E3" s="448">
        <f t="shared" ref="E3:G3" si="0">(E10-E9)*E13</f>
        <v>0</v>
      </c>
      <c r="F3" s="448">
        <f t="shared" si="0"/>
        <v>0</v>
      </c>
      <c r="G3" s="449">
        <f t="shared" si="0"/>
        <v>0</v>
      </c>
    </row>
    <row r="4" spans="1:7" ht="17.25" customHeight="1" x14ac:dyDescent="0.35">
      <c r="A4" s="639" t="s">
        <v>150</v>
      </c>
      <c r="B4" s="450" t="s">
        <v>13</v>
      </c>
      <c r="C4" s="642" t="s">
        <v>6</v>
      </c>
      <c r="D4" s="451">
        <v>16</v>
      </c>
      <c r="E4" s="452"/>
      <c r="F4" s="451"/>
      <c r="G4" s="453"/>
    </row>
    <row r="5" spans="1:7" x14ac:dyDescent="0.35">
      <c r="A5" s="640"/>
      <c r="B5" s="454" t="s">
        <v>64</v>
      </c>
      <c r="C5" s="642"/>
      <c r="D5" s="455">
        <v>6002</v>
      </c>
      <c r="E5" s="455"/>
      <c r="F5" s="455"/>
      <c r="G5" s="456"/>
    </row>
    <row r="6" spans="1:7" x14ac:dyDescent="0.35">
      <c r="A6" s="640"/>
      <c r="B6" s="454" t="s">
        <v>65</v>
      </c>
      <c r="C6" s="642"/>
      <c r="D6" s="455">
        <v>5992</v>
      </c>
      <c r="E6" s="455">
        <f t="shared" ref="E6:G6" si="1">E5+E7-E8</f>
        <v>0</v>
      </c>
      <c r="F6" s="455">
        <f t="shared" si="1"/>
        <v>0</v>
      </c>
      <c r="G6" s="456">
        <f t="shared" si="1"/>
        <v>0</v>
      </c>
    </row>
    <row r="7" spans="1:7" ht="16.5" customHeight="1" x14ac:dyDescent="0.35">
      <c r="A7" s="640"/>
      <c r="B7" s="457" t="s">
        <v>60</v>
      </c>
      <c r="C7" s="642"/>
      <c r="D7" s="455">
        <v>0</v>
      </c>
      <c r="E7" s="455"/>
      <c r="F7" s="455"/>
      <c r="G7" s="456"/>
    </row>
    <row r="8" spans="1:7" ht="14.25" customHeight="1" x14ac:dyDescent="0.35">
      <c r="A8" s="640"/>
      <c r="B8" s="457" t="s">
        <v>123</v>
      </c>
      <c r="C8" s="643"/>
      <c r="D8" s="455">
        <v>0</v>
      </c>
      <c r="E8" s="455"/>
      <c r="F8" s="455"/>
      <c r="G8" s="456"/>
    </row>
    <row r="9" spans="1:7" ht="16.5" customHeight="1" x14ac:dyDescent="0.35">
      <c r="A9" s="640"/>
      <c r="B9" s="454" t="s">
        <v>58</v>
      </c>
      <c r="C9" s="644" t="s">
        <v>8</v>
      </c>
      <c r="D9" s="455">
        <v>57849.78</v>
      </c>
      <c r="E9" s="455"/>
      <c r="F9" s="455"/>
      <c r="G9" s="456"/>
    </row>
    <row r="10" spans="1:7" ht="19.5" customHeight="1" x14ac:dyDescent="0.35">
      <c r="A10" s="640"/>
      <c r="B10" s="454" t="s">
        <v>66</v>
      </c>
      <c r="C10" s="645"/>
      <c r="D10" s="455">
        <f>D9+D11-D12</f>
        <v>57849.78</v>
      </c>
      <c r="E10" s="455">
        <f t="shared" ref="E10:G10" si="2">E9+E11-E12</f>
        <v>0</v>
      </c>
      <c r="F10" s="455">
        <f t="shared" si="2"/>
        <v>0</v>
      </c>
      <c r="G10" s="456">
        <f t="shared" si="2"/>
        <v>0</v>
      </c>
    </row>
    <row r="11" spans="1:7" ht="17.25" customHeight="1" x14ac:dyDescent="0.35">
      <c r="A11" s="640"/>
      <c r="B11" s="458" t="s">
        <v>62</v>
      </c>
      <c r="C11" s="645"/>
      <c r="D11" s="455">
        <v>0</v>
      </c>
      <c r="E11" s="455"/>
      <c r="F11" s="455"/>
      <c r="G11" s="456"/>
    </row>
    <row r="12" spans="1:7" ht="17.25" customHeight="1" x14ac:dyDescent="0.35">
      <c r="A12" s="641"/>
      <c r="B12" s="458" t="s">
        <v>63</v>
      </c>
      <c r="C12" s="646"/>
      <c r="D12" s="455">
        <v>0</v>
      </c>
      <c r="E12" s="455"/>
      <c r="F12" s="455"/>
      <c r="G12" s="456"/>
    </row>
    <row r="13" spans="1:7" ht="30" customHeight="1" thickBot="1" x14ac:dyDescent="0.4">
      <c r="A13" s="459"/>
      <c r="B13" s="460" t="s">
        <v>59</v>
      </c>
      <c r="C13" s="461" t="s">
        <v>9</v>
      </c>
      <c r="D13" s="462">
        <v>1.6657</v>
      </c>
      <c r="E13" s="462"/>
      <c r="F13" s="462"/>
      <c r="G13" s="463"/>
    </row>
    <row r="14" spans="1:7" ht="36" customHeight="1" thickBot="1" x14ac:dyDescent="0.4">
      <c r="A14" s="464" t="s">
        <v>18</v>
      </c>
      <c r="B14" s="465" t="s">
        <v>57</v>
      </c>
      <c r="C14" s="466"/>
      <c r="D14" s="467">
        <f>SUM(D16*D23,D17*D24,D18*D25,D19*D26,D20*D27,D21*D28)</f>
        <v>60.686199999999999</v>
      </c>
      <c r="E14" s="467">
        <f t="shared" ref="E14:G14" si="3">SUM(E16*E23,E17*E24,E18*E25,E19*E26,E20*E27,E21*E28)</f>
        <v>0</v>
      </c>
      <c r="F14" s="467">
        <f t="shared" si="3"/>
        <v>0</v>
      </c>
      <c r="G14" s="468">
        <f t="shared" si="3"/>
        <v>0</v>
      </c>
    </row>
    <row r="15" spans="1:7" ht="28.5" x14ac:dyDescent="0.35">
      <c r="A15" s="647" t="s">
        <v>150</v>
      </c>
      <c r="B15" s="469" t="s">
        <v>55</v>
      </c>
      <c r="C15" s="470"/>
      <c r="D15" s="471"/>
      <c r="E15" s="471"/>
      <c r="F15" s="471"/>
      <c r="G15" s="472"/>
    </row>
    <row r="16" spans="1:7" x14ac:dyDescent="0.35">
      <c r="A16" s="648"/>
      <c r="B16" s="473" t="s">
        <v>0</v>
      </c>
      <c r="C16" s="470" t="s">
        <v>35</v>
      </c>
      <c r="D16" s="474">
        <v>8</v>
      </c>
      <c r="E16" s="474"/>
      <c r="F16" s="474"/>
      <c r="G16" s="475"/>
    </row>
    <row r="17" spans="1:7" x14ac:dyDescent="0.35">
      <c r="A17" s="648"/>
      <c r="B17" s="473" t="s">
        <v>117</v>
      </c>
      <c r="C17" s="470" t="s">
        <v>34</v>
      </c>
      <c r="D17" s="474">
        <v>100</v>
      </c>
      <c r="E17" s="474"/>
      <c r="F17" s="474"/>
      <c r="G17" s="475"/>
    </row>
    <row r="18" spans="1:7" ht="16.5" customHeight="1" x14ac:dyDescent="0.35">
      <c r="A18" s="648"/>
      <c r="B18" s="476" t="s">
        <v>14</v>
      </c>
      <c r="C18" s="470" t="s">
        <v>34</v>
      </c>
      <c r="D18" s="474">
        <v>57</v>
      </c>
      <c r="E18" s="474"/>
      <c r="F18" s="474"/>
      <c r="G18" s="475"/>
    </row>
    <row r="19" spans="1:7" x14ac:dyDescent="0.35">
      <c r="A19" s="648"/>
      <c r="B19" s="473" t="s">
        <v>12</v>
      </c>
      <c r="C19" s="470"/>
      <c r="D19" s="474"/>
      <c r="E19" s="474"/>
      <c r="F19" s="474"/>
      <c r="G19" s="475"/>
    </row>
    <row r="20" spans="1:7" ht="30" customHeight="1" x14ac:dyDescent="0.35">
      <c r="A20" s="648"/>
      <c r="B20" s="476" t="s">
        <v>145</v>
      </c>
      <c r="C20" s="470" t="s">
        <v>34</v>
      </c>
      <c r="D20" s="474">
        <v>0</v>
      </c>
      <c r="E20" s="474"/>
      <c r="F20" s="474"/>
      <c r="G20" s="475"/>
    </row>
    <row r="21" spans="1:7" ht="15" thickBot="1" x14ac:dyDescent="0.4">
      <c r="A21" s="648"/>
      <c r="B21" s="477" t="s">
        <v>146</v>
      </c>
      <c r="C21" s="478" t="s">
        <v>34</v>
      </c>
      <c r="D21" s="479">
        <v>0</v>
      </c>
      <c r="E21" s="479"/>
      <c r="F21" s="479"/>
      <c r="G21" s="480"/>
    </row>
    <row r="22" spans="1:7" ht="33.75" customHeight="1" x14ac:dyDescent="0.35">
      <c r="A22" s="648"/>
      <c r="B22" s="481" t="s">
        <v>56</v>
      </c>
      <c r="C22" s="650" t="s">
        <v>42</v>
      </c>
      <c r="D22" s="482"/>
      <c r="E22" s="482"/>
      <c r="F22" s="482"/>
      <c r="G22" s="483"/>
    </row>
    <row r="23" spans="1:7" x14ac:dyDescent="0.35">
      <c r="A23" s="648"/>
      <c r="B23" s="473" t="s">
        <v>0</v>
      </c>
      <c r="C23" s="651"/>
      <c r="D23" s="474">
        <v>3.1724999999999999</v>
      </c>
      <c r="E23" s="474"/>
      <c r="F23" s="474"/>
      <c r="G23" s="475"/>
    </row>
    <row r="24" spans="1:7" x14ac:dyDescent="0.35">
      <c r="A24" s="648"/>
      <c r="B24" s="473" t="s">
        <v>117</v>
      </c>
      <c r="C24" s="651"/>
      <c r="D24" s="474">
        <v>0.21820000000000001</v>
      </c>
      <c r="E24" s="474"/>
      <c r="F24" s="474"/>
      <c r="G24" s="475"/>
    </row>
    <row r="25" spans="1:7" ht="18.75" customHeight="1" x14ac:dyDescent="0.35">
      <c r="A25" s="648"/>
      <c r="B25" s="476" t="s">
        <v>14</v>
      </c>
      <c r="C25" s="651"/>
      <c r="D25" s="474">
        <v>0.2366</v>
      </c>
      <c r="E25" s="474"/>
      <c r="F25" s="474"/>
      <c r="G25" s="475"/>
    </row>
    <row r="26" spans="1:7" ht="35.25" customHeight="1" x14ac:dyDescent="0.35">
      <c r="A26" s="648"/>
      <c r="B26" s="476" t="s">
        <v>25</v>
      </c>
      <c r="C26" s="651"/>
      <c r="D26" s="474">
        <v>0</v>
      </c>
      <c r="E26" s="474"/>
      <c r="F26" s="474"/>
      <c r="G26" s="475"/>
    </row>
    <row r="27" spans="1:7" ht="33.75" customHeight="1" x14ac:dyDescent="0.35">
      <c r="A27" s="648"/>
      <c r="B27" s="476" t="s">
        <v>27</v>
      </c>
      <c r="C27" s="651"/>
      <c r="D27" s="474">
        <v>0</v>
      </c>
      <c r="E27" s="474"/>
      <c r="F27" s="474"/>
      <c r="G27" s="475"/>
    </row>
    <row r="28" spans="1:7" ht="15" thickBot="1" x14ac:dyDescent="0.4">
      <c r="A28" s="649"/>
      <c r="B28" s="477" t="s">
        <v>146</v>
      </c>
      <c r="C28" s="652"/>
      <c r="D28" s="479">
        <v>0</v>
      </c>
      <c r="E28" s="479"/>
      <c r="F28" s="479"/>
      <c r="G28" s="480"/>
    </row>
    <row r="29" spans="1:7" x14ac:dyDescent="0.35">
      <c r="A29" s="484" t="s">
        <v>43</v>
      </c>
      <c r="B29" s="485" t="s">
        <v>69</v>
      </c>
      <c r="C29" s="486"/>
      <c r="D29" s="487">
        <f>((D32/D33)-(D30/D31))*D31</f>
        <v>18861.56131694806</v>
      </c>
      <c r="E29" s="487" t="e">
        <f>((E32/E33)-(E31/#REF!))*#REF!</f>
        <v>#DIV/0!</v>
      </c>
      <c r="F29" s="487" t="e">
        <f t="shared" ref="F29:G29" si="4">((F32/F33)-(F30/F31))*F31</f>
        <v>#DIV/0!</v>
      </c>
      <c r="G29" s="488" t="e">
        <f t="shared" si="4"/>
        <v>#DIV/0!</v>
      </c>
    </row>
    <row r="30" spans="1:7" ht="65.25" customHeight="1" x14ac:dyDescent="0.35">
      <c r="A30" s="653" t="s">
        <v>150</v>
      </c>
      <c r="B30" s="489" t="s">
        <v>52</v>
      </c>
      <c r="C30" s="490" t="s">
        <v>46</v>
      </c>
      <c r="D30" s="491">
        <v>34907.620000000003</v>
      </c>
      <c r="E30" s="492"/>
      <c r="F30" s="493"/>
      <c r="G30" s="494"/>
    </row>
    <row r="31" spans="1:7" ht="15.75" customHeight="1" x14ac:dyDescent="0.35">
      <c r="A31" s="654"/>
      <c r="B31" s="489" t="s">
        <v>68</v>
      </c>
      <c r="C31" s="490" t="s">
        <v>8</v>
      </c>
      <c r="D31" s="491">
        <v>57849.78</v>
      </c>
      <c r="E31" s="493"/>
      <c r="F31" s="493"/>
      <c r="G31" s="494"/>
    </row>
    <row r="32" spans="1:7" ht="56.5" x14ac:dyDescent="0.35">
      <c r="A32" s="653" t="s">
        <v>151</v>
      </c>
      <c r="B32" s="489" t="s">
        <v>53</v>
      </c>
      <c r="C32" s="490" t="s">
        <v>46</v>
      </c>
      <c r="D32" s="491">
        <v>43793.58</v>
      </c>
      <c r="E32" s="493"/>
      <c r="F32" s="493"/>
      <c r="G32" s="494"/>
    </row>
    <row r="33" spans="1:7" ht="15" thickBot="1" x14ac:dyDescent="0.4">
      <c r="A33" s="654"/>
      <c r="B33" s="495" t="s">
        <v>54</v>
      </c>
      <c r="C33" s="496" t="s">
        <v>8</v>
      </c>
      <c r="D33" s="497">
        <v>47117.120000000003</v>
      </c>
      <c r="E33" s="498"/>
      <c r="F33" s="498"/>
      <c r="G33" s="499"/>
    </row>
    <row r="34" spans="1:7" x14ac:dyDescent="0.35">
      <c r="A34" s="500"/>
      <c r="B34" s="500"/>
      <c r="C34" s="500"/>
      <c r="D34" s="500"/>
      <c r="E34" s="500"/>
      <c r="F34" s="500"/>
      <c r="G34" s="500"/>
    </row>
    <row r="35" spans="1:7" x14ac:dyDescent="0.35">
      <c r="A35" s="500"/>
      <c r="B35" s="500"/>
      <c r="C35" s="500"/>
      <c r="D35" s="500"/>
      <c r="E35" s="500"/>
      <c r="F35" s="500"/>
      <c r="G35" s="500"/>
    </row>
    <row r="36" spans="1:7" ht="15" thickBot="1" x14ac:dyDescent="0.4">
      <c r="A36" s="500"/>
      <c r="B36" s="501" t="s">
        <v>71</v>
      </c>
      <c r="C36" s="502"/>
      <c r="D36" s="502"/>
      <c r="E36" s="502" t="s">
        <v>152</v>
      </c>
      <c r="F36" s="502"/>
      <c r="G36" s="502"/>
    </row>
    <row r="37" spans="1:7" ht="15" thickTop="1" x14ac:dyDescent="0.35">
      <c r="A37" s="500"/>
      <c r="B37" s="503" t="s">
        <v>77</v>
      </c>
      <c r="C37" s="500"/>
      <c r="D37" s="500"/>
      <c r="E37" s="500"/>
      <c r="F37" s="500"/>
      <c r="G37" s="500"/>
    </row>
    <row r="38" spans="1:7" x14ac:dyDescent="0.35">
      <c r="A38" s="500"/>
      <c r="B38" s="503" t="s">
        <v>153</v>
      </c>
      <c r="C38" s="500"/>
      <c r="D38" s="500"/>
      <c r="E38" s="500"/>
      <c r="F38" s="500"/>
      <c r="G38" s="500"/>
    </row>
    <row r="39" spans="1:7" x14ac:dyDescent="0.35">
      <c r="A39" s="500" t="s">
        <v>10</v>
      </c>
      <c r="B39" s="500"/>
      <c r="C39" s="500"/>
      <c r="D39" s="500"/>
      <c r="E39" s="500"/>
      <c r="F39" s="500"/>
      <c r="G39" s="500"/>
    </row>
    <row r="40" spans="1:7" ht="32.25" customHeight="1" x14ac:dyDescent="0.35">
      <c r="A40" s="636" t="s">
        <v>31</v>
      </c>
      <c r="B40" s="636"/>
      <c r="C40" s="636"/>
      <c r="D40" s="636"/>
      <c r="E40" s="636"/>
      <c r="F40" s="636"/>
      <c r="G40" s="636"/>
    </row>
    <row r="41" spans="1:7" x14ac:dyDescent="0.35">
      <c r="A41" s="504" t="s">
        <v>30</v>
      </c>
      <c r="B41" s="504"/>
      <c r="C41" s="504"/>
      <c r="D41" s="504"/>
      <c r="E41" s="504"/>
      <c r="F41" s="504"/>
      <c r="G41" s="504"/>
    </row>
    <row r="42" spans="1:7" ht="33.75" customHeight="1" x14ac:dyDescent="0.35">
      <c r="A42" s="655" t="s">
        <v>19</v>
      </c>
      <c r="B42" s="655"/>
      <c r="C42" s="655"/>
      <c r="D42" s="655"/>
      <c r="E42" s="655"/>
      <c r="F42" s="655"/>
      <c r="G42" s="655"/>
    </row>
    <row r="43" spans="1:7" ht="30.75" customHeight="1" x14ac:dyDescent="0.35">
      <c r="A43" s="636" t="s">
        <v>22</v>
      </c>
      <c r="B43" s="636"/>
      <c r="C43" s="636"/>
      <c r="D43" s="636"/>
      <c r="E43" s="636"/>
      <c r="F43" s="636"/>
      <c r="G43" s="636"/>
    </row>
    <row r="44" spans="1:7" ht="34.5" customHeight="1" x14ac:dyDescent="0.35">
      <c r="A44" s="636" t="s">
        <v>47</v>
      </c>
      <c r="B44" s="636"/>
      <c r="C44" s="636"/>
      <c r="D44" s="636"/>
      <c r="E44" s="636"/>
      <c r="F44" s="636"/>
      <c r="G44" s="636"/>
    </row>
    <row r="45" spans="1:7" x14ac:dyDescent="0.35">
      <c r="A45" s="504"/>
      <c r="B45" s="504"/>
      <c r="C45" s="504"/>
      <c r="D45" s="504"/>
      <c r="E45" s="504"/>
      <c r="F45" s="504"/>
      <c r="G45" s="504"/>
    </row>
    <row r="46" spans="1:7" x14ac:dyDescent="0.35">
      <c r="A46" s="505" t="s">
        <v>21</v>
      </c>
      <c r="B46" s="504"/>
      <c r="C46" s="504"/>
      <c r="D46" s="504"/>
      <c r="E46" s="504"/>
      <c r="F46" s="504"/>
      <c r="G46" s="504"/>
    </row>
    <row r="47" spans="1:7" ht="36" customHeight="1" x14ac:dyDescent="0.35">
      <c r="A47" s="636" t="s">
        <v>48</v>
      </c>
      <c r="B47" s="636"/>
      <c r="C47" s="636"/>
      <c r="D47" s="636"/>
      <c r="E47" s="636"/>
      <c r="F47" s="636"/>
      <c r="G47" s="636"/>
    </row>
    <row r="48" spans="1:7" ht="33" customHeight="1" x14ac:dyDescent="0.35">
      <c r="A48" s="636" t="s">
        <v>23</v>
      </c>
      <c r="B48" s="636"/>
      <c r="C48" s="636"/>
      <c r="D48" s="636"/>
      <c r="E48" s="636"/>
      <c r="F48" s="636"/>
      <c r="G48" s="636"/>
    </row>
    <row r="49" spans="1:7" ht="33" customHeight="1" x14ac:dyDescent="0.35">
      <c r="A49" s="636" t="s">
        <v>28</v>
      </c>
      <c r="B49" s="636"/>
      <c r="C49" s="636"/>
      <c r="D49" s="636"/>
      <c r="E49" s="636"/>
      <c r="F49" s="636"/>
      <c r="G49" s="636"/>
    </row>
    <row r="50" spans="1:7" ht="66" customHeight="1" x14ac:dyDescent="0.35">
      <c r="A50" s="636" t="s">
        <v>49</v>
      </c>
      <c r="B50" s="636"/>
      <c r="C50" s="636"/>
      <c r="D50" s="636"/>
      <c r="E50" s="636"/>
      <c r="F50" s="636"/>
      <c r="G50" s="636"/>
    </row>
    <row r="51" spans="1:7" ht="36" customHeight="1" x14ac:dyDescent="0.35">
      <c r="A51" s="636" t="s">
        <v>24</v>
      </c>
      <c r="B51" s="636"/>
      <c r="C51" s="636"/>
      <c r="D51" s="636"/>
      <c r="E51" s="636"/>
      <c r="F51" s="636"/>
      <c r="G51" s="636"/>
    </row>
    <row r="52" spans="1:7" ht="48.75" customHeight="1" x14ac:dyDescent="0.35">
      <c r="A52" s="637" t="s">
        <v>29</v>
      </c>
      <c r="B52" s="637"/>
      <c r="C52" s="637"/>
      <c r="D52" s="637"/>
      <c r="E52" s="637"/>
      <c r="F52" s="637"/>
      <c r="G52" s="637"/>
    </row>
    <row r="53" spans="1:7" ht="35.25" customHeight="1" x14ac:dyDescent="0.35">
      <c r="A53" s="636" t="s">
        <v>50</v>
      </c>
      <c r="B53" s="636"/>
      <c r="C53" s="636"/>
      <c r="D53" s="636"/>
      <c r="E53" s="636"/>
      <c r="F53" s="636"/>
      <c r="G53" s="636"/>
    </row>
    <row r="54" spans="1:7" ht="45.75" customHeight="1" x14ac:dyDescent="0.35">
      <c r="A54" s="636" t="s">
        <v>51</v>
      </c>
      <c r="B54" s="636"/>
      <c r="C54" s="636"/>
      <c r="D54" s="636"/>
      <c r="E54" s="636"/>
      <c r="F54" s="636"/>
      <c r="G54" s="636"/>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15748031496062992" right="0.23622047244094491" top="0.31496062992125984" bottom="0.15748031496062992" header="0.39370078740157483" footer="0.31496062992125984"/>
  <pageSetup orientation="landscape" verticalDpi="0"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D290B-46AF-4904-A31F-27807EA59D36}">
  <dimension ref="A3:H8"/>
  <sheetViews>
    <sheetView workbookViewId="0">
      <selection activeCell="E13" sqref="E13"/>
    </sheetView>
  </sheetViews>
  <sheetFormatPr defaultRowHeight="14.5" x14ac:dyDescent="0.35"/>
  <cols>
    <col min="1" max="1" width="56.453125" style="351" bestFit="1" customWidth="1"/>
    <col min="2" max="2" width="9.54296875" bestFit="1" customWidth="1"/>
    <col min="3" max="3" width="7.81640625" bestFit="1" customWidth="1"/>
    <col min="4" max="4" width="10.26953125" bestFit="1" customWidth="1"/>
    <col min="5" max="5" width="8.81640625" bestFit="1" customWidth="1"/>
    <col min="6" max="6" width="9.81640625" bestFit="1" customWidth="1"/>
    <col min="7" max="7" width="9.6328125" bestFit="1" customWidth="1"/>
    <col min="8" max="8" width="10.7265625" bestFit="1" customWidth="1"/>
    <col min="9" max="11" width="8.81640625" bestFit="1" customWidth="1"/>
    <col min="12" max="12" width="9.81640625" bestFit="1" customWidth="1"/>
  </cols>
  <sheetData>
    <row r="3" spans="1:8" ht="29" x14ac:dyDescent="0.35">
      <c r="A3" s="350" t="s">
        <v>113</v>
      </c>
      <c r="B3" s="350" t="s">
        <v>112</v>
      </c>
      <c r="C3" s="351"/>
      <c r="D3" s="351"/>
      <c r="E3" s="351"/>
      <c r="F3" s="351"/>
      <c r="G3" s="351"/>
      <c r="H3" s="351"/>
    </row>
    <row r="4" spans="1:8" x14ac:dyDescent="0.35">
      <c r="A4" s="350" t="s">
        <v>110</v>
      </c>
      <c r="B4" s="351" t="s">
        <v>154</v>
      </c>
      <c r="C4" s="351" t="s">
        <v>155</v>
      </c>
      <c r="D4" s="351" t="s">
        <v>156</v>
      </c>
      <c r="E4" s="351" t="s">
        <v>157</v>
      </c>
      <c r="F4" s="351" t="s">
        <v>158</v>
      </c>
      <c r="G4" s="351" t="s">
        <v>179</v>
      </c>
      <c r="H4" s="351" t="s">
        <v>111</v>
      </c>
    </row>
    <row r="5" spans="1:8" ht="44.15" customHeight="1" x14ac:dyDescent="0.35">
      <c r="A5" s="529" t="s">
        <v>86</v>
      </c>
      <c r="B5" s="369">
        <v>0</v>
      </c>
      <c r="C5" s="369">
        <v>0</v>
      </c>
      <c r="D5" s="369">
        <v>0</v>
      </c>
      <c r="E5" s="369">
        <v>-24.518736000002825</v>
      </c>
      <c r="F5" s="369">
        <v>0</v>
      </c>
      <c r="G5" s="369">
        <v>0</v>
      </c>
      <c r="H5" s="370">
        <v>-24.518736000002825</v>
      </c>
    </row>
    <row r="6" spans="1:8" ht="44.15" customHeight="1" x14ac:dyDescent="0.35">
      <c r="A6" s="529" t="s">
        <v>88</v>
      </c>
      <c r="B6" s="369">
        <v>44.57</v>
      </c>
      <c r="C6" s="369">
        <v>38.980000000000004</v>
      </c>
      <c r="D6" s="369">
        <v>44.92</v>
      </c>
      <c r="E6" s="369">
        <v>106.45896500000001</v>
      </c>
      <c r="F6" s="369">
        <v>68.149799999999999</v>
      </c>
      <c r="G6" s="369">
        <v>60.686199999999999</v>
      </c>
      <c r="H6" s="370">
        <v>363.76496500000002</v>
      </c>
    </row>
    <row r="7" spans="1:8" ht="44.15" customHeight="1" x14ac:dyDescent="0.35">
      <c r="A7" s="529" t="s">
        <v>89</v>
      </c>
      <c r="B7" s="369">
        <v>9634.9421965660531</v>
      </c>
      <c r="C7" s="369">
        <v>7704.8178267925541</v>
      </c>
      <c r="D7" s="369">
        <v>21777.571687290601</v>
      </c>
      <c r="E7" s="369">
        <v>23552.665943181666</v>
      </c>
      <c r="F7" s="369">
        <v>26390.813841143052</v>
      </c>
      <c r="G7" s="369">
        <v>18861.56131694806</v>
      </c>
      <c r="H7" s="370">
        <v>107922.37281192199</v>
      </c>
    </row>
    <row r="8" spans="1:8" x14ac:dyDescent="0.35">
      <c r="A8" s="206" t="s">
        <v>111</v>
      </c>
      <c r="B8" s="197">
        <v>9679.5121965660528</v>
      </c>
      <c r="C8" s="197">
        <v>7743.7978267925537</v>
      </c>
      <c r="D8" s="197">
        <v>21822.4916872906</v>
      </c>
      <c r="E8" s="197">
        <v>23634.606172181662</v>
      </c>
      <c r="F8" s="197">
        <v>26458.963641143051</v>
      </c>
      <c r="G8" s="197">
        <v>18922.24751694806</v>
      </c>
      <c r="H8" s="197">
        <v>108261.61904092199</v>
      </c>
    </row>
  </sheetData>
  <pageMargins left="0.7" right="0.7" top="0.75" bottom="0.75" header="0.3" footer="0.3"/>
  <pageSetup paperSize="9" orientation="landscape" horizontalDpi="300" verticalDpi="30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AF4C5-E256-4EFA-A7F0-3B817C94BDDB}">
  <dimension ref="B1:K315"/>
  <sheetViews>
    <sheetView zoomScale="80" zoomScaleNormal="80" workbookViewId="0">
      <pane ySplit="5" topLeftCell="A304" activePane="bottomLeft" state="frozen"/>
      <selection pane="bottomLeft" activeCell="J310" sqref="J310"/>
    </sheetView>
  </sheetViews>
  <sheetFormatPr defaultRowHeight="14.5" x14ac:dyDescent="0.35"/>
  <cols>
    <col min="1" max="1" width="5.453125" customWidth="1"/>
    <col min="2" max="2" width="49.26953125" customWidth="1"/>
    <col min="3" max="3" width="37.54296875" customWidth="1"/>
    <col min="4" max="4" width="13.453125" style="366" customWidth="1"/>
    <col min="5" max="5" width="18.453125" style="355" bestFit="1" customWidth="1"/>
    <col min="6" max="6" width="13.7265625" style="355" customWidth="1"/>
    <col min="7" max="7" width="23.453125" style="355" bestFit="1" customWidth="1"/>
    <col min="8" max="11" width="9.1796875" style="355"/>
  </cols>
  <sheetData>
    <row r="1" spans="2:7" x14ac:dyDescent="0.35">
      <c r="B1" s="656" t="s">
        <v>70</v>
      </c>
      <c r="C1" s="656"/>
      <c r="D1" s="656"/>
      <c r="E1" s="656"/>
      <c r="F1" s="656"/>
      <c r="G1" s="656"/>
    </row>
    <row r="2" spans="2:7" x14ac:dyDescent="0.35">
      <c r="B2" s="656"/>
      <c r="C2" s="656"/>
      <c r="D2" s="656"/>
      <c r="E2" s="656"/>
      <c r="F2" s="656"/>
      <c r="G2" s="656"/>
    </row>
    <row r="5" spans="2:7" ht="15.5" x14ac:dyDescent="0.35">
      <c r="B5" s="352" t="s">
        <v>82</v>
      </c>
      <c r="C5" s="352" t="s">
        <v>5</v>
      </c>
      <c r="D5" s="356" t="s">
        <v>83</v>
      </c>
      <c r="E5" s="357" t="s">
        <v>84</v>
      </c>
      <c r="F5" s="357" t="s">
        <v>85</v>
      </c>
      <c r="G5" s="357" t="s">
        <v>4</v>
      </c>
    </row>
    <row r="6" spans="2:7" ht="42" x14ac:dyDescent="0.35">
      <c r="B6" s="353" t="s">
        <v>86</v>
      </c>
      <c r="C6" s="87"/>
      <c r="D6" s="358">
        <v>-1665.5882940000006</v>
      </c>
      <c r="E6" s="359" t="s">
        <v>87</v>
      </c>
      <c r="F6" s="359" t="s">
        <v>109</v>
      </c>
      <c r="G6" s="359" t="s">
        <v>7</v>
      </c>
    </row>
    <row r="7" spans="2:7" x14ac:dyDescent="0.35">
      <c r="B7" s="2" t="s">
        <v>13</v>
      </c>
      <c r="C7" s="198" t="s">
        <v>6</v>
      </c>
      <c r="D7" s="360">
        <v>14</v>
      </c>
      <c r="E7" s="359" t="s">
        <v>87</v>
      </c>
      <c r="F7" s="359" t="s">
        <v>109</v>
      </c>
      <c r="G7" s="359" t="s">
        <v>7</v>
      </c>
    </row>
    <row r="8" spans="2:7" x14ac:dyDescent="0.35">
      <c r="B8" s="4" t="s">
        <v>64</v>
      </c>
      <c r="C8" s="198" t="s">
        <v>6</v>
      </c>
      <c r="D8" s="360">
        <v>3966</v>
      </c>
      <c r="E8" s="359" t="s">
        <v>87</v>
      </c>
      <c r="F8" s="359" t="s">
        <v>109</v>
      </c>
      <c r="G8" s="359" t="s">
        <v>7</v>
      </c>
    </row>
    <row r="9" spans="2:7" x14ac:dyDescent="0.35">
      <c r="B9" s="4" t="s">
        <v>65</v>
      </c>
      <c r="C9" s="198" t="s">
        <v>6</v>
      </c>
      <c r="D9" s="360">
        <v>3796</v>
      </c>
      <c r="E9" s="359" t="s">
        <v>87</v>
      </c>
      <c r="F9" s="359" t="s">
        <v>109</v>
      </c>
      <c r="G9" s="359" t="s">
        <v>7</v>
      </c>
    </row>
    <row r="10" spans="2:7" x14ac:dyDescent="0.35">
      <c r="B10" s="5" t="s">
        <v>60</v>
      </c>
      <c r="C10" s="198" t="s">
        <v>6</v>
      </c>
      <c r="D10" s="360">
        <v>0</v>
      </c>
      <c r="E10" s="359" t="s">
        <v>87</v>
      </c>
      <c r="F10" s="359" t="s">
        <v>109</v>
      </c>
      <c r="G10" s="359" t="s">
        <v>7</v>
      </c>
    </row>
    <row r="11" spans="2:7" x14ac:dyDescent="0.35">
      <c r="B11" s="5" t="s">
        <v>61</v>
      </c>
      <c r="C11" s="198" t="s">
        <v>6</v>
      </c>
      <c r="D11" s="360">
        <v>170</v>
      </c>
      <c r="E11" s="359" t="s">
        <v>87</v>
      </c>
      <c r="F11" s="359" t="s">
        <v>109</v>
      </c>
      <c r="G11" s="359" t="s">
        <v>7</v>
      </c>
    </row>
    <row r="12" spans="2:7" x14ac:dyDescent="0.35">
      <c r="B12" s="4" t="s">
        <v>58</v>
      </c>
      <c r="C12" s="199" t="s">
        <v>8</v>
      </c>
      <c r="D12" s="360">
        <v>37669.08</v>
      </c>
      <c r="E12" s="359" t="s">
        <v>87</v>
      </c>
      <c r="F12" s="359" t="s">
        <v>109</v>
      </c>
      <c r="G12" s="359" t="s">
        <v>7</v>
      </c>
    </row>
    <row r="13" spans="2:7" x14ac:dyDescent="0.35">
      <c r="B13" s="4" t="s">
        <v>66</v>
      </c>
      <c r="C13" s="199" t="s">
        <v>8</v>
      </c>
      <c r="D13" s="360">
        <v>36350.22</v>
      </c>
      <c r="E13" s="359" t="s">
        <v>87</v>
      </c>
      <c r="F13" s="359" t="s">
        <v>109</v>
      </c>
      <c r="G13" s="359" t="s">
        <v>7</v>
      </c>
    </row>
    <row r="14" spans="2:7" x14ac:dyDescent="0.35">
      <c r="B14" s="6" t="s">
        <v>62</v>
      </c>
      <c r="C14" s="199" t="s">
        <v>8</v>
      </c>
      <c r="D14" s="360">
        <v>0</v>
      </c>
      <c r="E14" s="359" t="s">
        <v>87</v>
      </c>
      <c r="F14" s="359" t="s">
        <v>109</v>
      </c>
      <c r="G14" s="359" t="s">
        <v>7</v>
      </c>
    </row>
    <row r="15" spans="2:7" x14ac:dyDescent="0.35">
      <c r="B15" s="6" t="s">
        <v>63</v>
      </c>
      <c r="C15" s="199" t="s">
        <v>8</v>
      </c>
      <c r="D15" s="360">
        <v>1318.86</v>
      </c>
      <c r="E15" s="359" t="s">
        <v>87</v>
      </c>
      <c r="F15" s="359" t="s">
        <v>109</v>
      </c>
      <c r="G15" s="359" t="s">
        <v>7</v>
      </c>
    </row>
    <row r="16" spans="2:7" x14ac:dyDescent="0.35">
      <c r="B16" s="4" t="s">
        <v>59</v>
      </c>
      <c r="C16" s="3" t="s">
        <v>9</v>
      </c>
      <c r="D16" s="360">
        <v>1.2628999999999999</v>
      </c>
      <c r="E16" s="359" t="s">
        <v>87</v>
      </c>
      <c r="F16" s="359" t="s">
        <v>109</v>
      </c>
      <c r="G16" s="359" t="s">
        <v>7</v>
      </c>
    </row>
    <row r="17" spans="2:7" ht="56.5" x14ac:dyDescent="0.35">
      <c r="B17" s="34" t="s">
        <v>88</v>
      </c>
      <c r="C17" s="89"/>
      <c r="D17" s="361">
        <v>57.772999999999996</v>
      </c>
      <c r="E17" s="359" t="s">
        <v>87</v>
      </c>
      <c r="F17" s="359" t="s">
        <v>109</v>
      </c>
      <c r="G17" s="359" t="s">
        <v>7</v>
      </c>
    </row>
    <row r="18" spans="2:7" ht="28.5" x14ac:dyDescent="0.35">
      <c r="B18" s="201" t="s">
        <v>55</v>
      </c>
      <c r="C18" s="202"/>
      <c r="D18" s="360"/>
      <c r="E18" s="359" t="s">
        <v>87</v>
      </c>
      <c r="F18" s="359" t="s">
        <v>109</v>
      </c>
      <c r="G18" s="359" t="s">
        <v>7</v>
      </c>
    </row>
    <row r="19" spans="2:7" x14ac:dyDescent="0.35">
      <c r="B19" s="203" t="s">
        <v>0</v>
      </c>
      <c r="C19" s="202" t="s">
        <v>35</v>
      </c>
      <c r="D19" s="360">
        <v>6</v>
      </c>
      <c r="E19" s="359" t="s">
        <v>87</v>
      </c>
      <c r="F19" s="359" t="s">
        <v>109</v>
      </c>
      <c r="G19" s="359" t="s">
        <v>7</v>
      </c>
    </row>
    <row r="20" spans="2:7" x14ac:dyDescent="0.35">
      <c r="B20" s="203" t="s">
        <v>14</v>
      </c>
      <c r="C20" s="202" t="s">
        <v>34</v>
      </c>
      <c r="D20" s="360">
        <v>10</v>
      </c>
      <c r="E20" s="359" t="s">
        <v>87</v>
      </c>
      <c r="F20" s="359" t="s">
        <v>109</v>
      </c>
      <c r="G20" s="359" t="s">
        <v>7</v>
      </c>
    </row>
    <row r="21" spans="2:7" x14ac:dyDescent="0.35">
      <c r="B21" s="204" t="s">
        <v>20</v>
      </c>
      <c r="C21" s="202"/>
      <c r="D21" s="360"/>
      <c r="E21" s="359" t="s">
        <v>87</v>
      </c>
      <c r="F21" s="359" t="s">
        <v>109</v>
      </c>
      <c r="G21" s="359" t="s">
        <v>7</v>
      </c>
    </row>
    <row r="22" spans="2:7" x14ac:dyDescent="0.35">
      <c r="B22" s="203" t="s">
        <v>12</v>
      </c>
      <c r="C22" s="202"/>
      <c r="D22" s="360"/>
      <c r="E22" s="359" t="s">
        <v>87</v>
      </c>
      <c r="F22" s="359" t="s">
        <v>109</v>
      </c>
      <c r="G22" s="359" t="s">
        <v>7</v>
      </c>
    </row>
    <row r="23" spans="2:7" x14ac:dyDescent="0.35">
      <c r="B23" s="204" t="s">
        <v>26</v>
      </c>
      <c r="C23" s="202"/>
      <c r="D23" s="360"/>
      <c r="E23" s="359" t="s">
        <v>87</v>
      </c>
      <c r="F23" s="359" t="s">
        <v>109</v>
      </c>
      <c r="G23" s="359" t="s">
        <v>7</v>
      </c>
    </row>
    <row r="24" spans="2:7" x14ac:dyDescent="0.35">
      <c r="B24" s="203" t="s">
        <v>75</v>
      </c>
      <c r="C24" s="202" t="s">
        <v>34</v>
      </c>
      <c r="D24" s="360">
        <v>150</v>
      </c>
      <c r="E24" s="359" t="s">
        <v>87</v>
      </c>
      <c r="F24" s="359" t="s">
        <v>109</v>
      </c>
      <c r="G24" s="359" t="s">
        <v>7</v>
      </c>
    </row>
    <row r="25" spans="2:7" ht="28.5" x14ac:dyDescent="0.35">
      <c r="B25" s="201" t="s">
        <v>56</v>
      </c>
      <c r="C25" s="205" t="s">
        <v>42</v>
      </c>
      <c r="D25" s="360"/>
      <c r="E25" s="359" t="s">
        <v>87</v>
      </c>
      <c r="F25" s="359" t="s">
        <v>109</v>
      </c>
      <c r="G25" s="359" t="s">
        <v>7</v>
      </c>
    </row>
    <row r="26" spans="2:7" x14ac:dyDescent="0.35">
      <c r="B26" s="203" t="s">
        <v>0</v>
      </c>
      <c r="C26" s="205" t="s">
        <v>42</v>
      </c>
      <c r="D26" s="360">
        <v>2.105</v>
      </c>
      <c r="E26" s="359" t="s">
        <v>87</v>
      </c>
      <c r="F26" s="359" t="s">
        <v>109</v>
      </c>
      <c r="G26" s="359" t="s">
        <v>7</v>
      </c>
    </row>
    <row r="27" spans="2:7" x14ac:dyDescent="0.35">
      <c r="B27" s="203" t="s">
        <v>14</v>
      </c>
      <c r="C27" s="205" t="s">
        <v>42</v>
      </c>
      <c r="D27" s="360">
        <v>1.3967000000000001</v>
      </c>
      <c r="E27" s="359" t="s">
        <v>87</v>
      </c>
      <c r="F27" s="359" t="s">
        <v>109</v>
      </c>
      <c r="G27" s="359" t="s">
        <v>7</v>
      </c>
    </row>
    <row r="28" spans="2:7" x14ac:dyDescent="0.35">
      <c r="B28" s="204" t="s">
        <v>20</v>
      </c>
      <c r="C28" s="205" t="s">
        <v>42</v>
      </c>
      <c r="D28" s="360"/>
      <c r="E28" s="359" t="s">
        <v>87</v>
      </c>
      <c r="F28" s="359" t="s">
        <v>109</v>
      </c>
      <c r="G28" s="359" t="s">
        <v>7</v>
      </c>
    </row>
    <row r="29" spans="2:7" ht="28.5" x14ac:dyDescent="0.35">
      <c r="B29" s="204" t="s">
        <v>25</v>
      </c>
      <c r="C29" s="205" t="s">
        <v>42</v>
      </c>
      <c r="D29" s="360"/>
      <c r="E29" s="359" t="s">
        <v>87</v>
      </c>
      <c r="F29" s="359" t="s">
        <v>109</v>
      </c>
      <c r="G29" s="359" t="s">
        <v>7</v>
      </c>
    </row>
    <row r="30" spans="2:7" ht="28.5" x14ac:dyDescent="0.35">
      <c r="B30" s="204" t="s">
        <v>27</v>
      </c>
      <c r="C30" s="205" t="s">
        <v>42</v>
      </c>
      <c r="D30" s="360"/>
      <c r="E30" s="359" t="s">
        <v>87</v>
      </c>
      <c r="F30" s="359" t="s">
        <v>109</v>
      </c>
      <c r="G30" s="359" t="s">
        <v>7</v>
      </c>
    </row>
    <row r="31" spans="2:7" x14ac:dyDescent="0.35">
      <c r="B31" s="203" t="s">
        <v>75</v>
      </c>
      <c r="C31" s="205" t="s">
        <v>42</v>
      </c>
      <c r="D31" s="360">
        <v>0.20784</v>
      </c>
      <c r="E31" s="359" t="s">
        <v>87</v>
      </c>
      <c r="F31" s="359" t="s">
        <v>109</v>
      </c>
      <c r="G31" s="359" t="s">
        <v>7</v>
      </c>
    </row>
    <row r="32" spans="2:7" ht="28.5" x14ac:dyDescent="0.35">
      <c r="B32" s="354" t="s">
        <v>89</v>
      </c>
      <c r="C32" s="31"/>
      <c r="D32" s="362">
        <v>17868.30078034255</v>
      </c>
      <c r="E32" s="359" t="s">
        <v>87</v>
      </c>
      <c r="F32" s="359" t="s">
        <v>109</v>
      </c>
      <c r="G32" s="359" t="s">
        <v>7</v>
      </c>
    </row>
    <row r="33" spans="2:7" ht="56.5" x14ac:dyDescent="0.35">
      <c r="B33" s="29" t="s">
        <v>90</v>
      </c>
      <c r="C33" s="275" t="s">
        <v>46</v>
      </c>
      <c r="D33" s="363">
        <v>20729.79</v>
      </c>
      <c r="E33" s="359" t="s">
        <v>87</v>
      </c>
      <c r="F33" s="359" t="s">
        <v>109</v>
      </c>
      <c r="G33" s="359" t="s">
        <v>7</v>
      </c>
    </row>
    <row r="34" spans="2:7" x14ac:dyDescent="0.35">
      <c r="B34" s="29" t="s">
        <v>91</v>
      </c>
      <c r="C34" s="275" t="s">
        <v>8</v>
      </c>
      <c r="D34" s="363">
        <v>36350.22</v>
      </c>
      <c r="E34" s="359" t="s">
        <v>87</v>
      </c>
      <c r="F34" s="359" t="s">
        <v>109</v>
      </c>
      <c r="G34" s="359" t="s">
        <v>7</v>
      </c>
    </row>
    <row r="35" spans="2:7" ht="56.5" x14ac:dyDescent="0.35">
      <c r="B35" s="29" t="s">
        <v>92</v>
      </c>
      <c r="C35" s="275" t="s">
        <v>46</v>
      </c>
      <c r="D35" s="363">
        <v>39022.199999999997</v>
      </c>
      <c r="E35" s="359" t="s">
        <v>87</v>
      </c>
      <c r="F35" s="359" t="s">
        <v>109</v>
      </c>
      <c r="G35" s="359" t="s">
        <v>7</v>
      </c>
    </row>
    <row r="36" spans="2:7" x14ac:dyDescent="0.35">
      <c r="B36" s="29" t="s">
        <v>93</v>
      </c>
      <c r="C36" s="275" t="s">
        <v>8</v>
      </c>
      <c r="D36" s="363">
        <v>36749.629999999997</v>
      </c>
      <c r="E36" s="359" t="s">
        <v>87</v>
      </c>
      <c r="F36" s="359" t="s">
        <v>109</v>
      </c>
      <c r="G36" s="359" t="s">
        <v>7</v>
      </c>
    </row>
    <row r="37" spans="2:7" ht="42" x14ac:dyDescent="0.35">
      <c r="B37" s="353" t="s">
        <v>86</v>
      </c>
      <c r="C37" s="87"/>
      <c r="D37" s="358">
        <v>-178.18574400000404</v>
      </c>
      <c r="E37" s="359" t="s">
        <v>87</v>
      </c>
      <c r="F37" s="359" t="s">
        <v>109</v>
      </c>
      <c r="G37" s="359" t="s">
        <v>94</v>
      </c>
    </row>
    <row r="38" spans="2:7" x14ac:dyDescent="0.35">
      <c r="B38" s="2" t="s">
        <v>13</v>
      </c>
      <c r="C38" s="198" t="s">
        <v>6</v>
      </c>
      <c r="D38" s="360">
        <v>14</v>
      </c>
      <c r="E38" s="359" t="s">
        <v>87</v>
      </c>
      <c r="F38" s="359" t="s">
        <v>109</v>
      </c>
      <c r="G38" s="359" t="s">
        <v>94</v>
      </c>
    </row>
    <row r="39" spans="2:7" x14ac:dyDescent="0.35">
      <c r="B39" s="4" t="s">
        <v>64</v>
      </c>
      <c r="C39" s="198" t="s">
        <v>6</v>
      </c>
      <c r="D39" s="360">
        <v>5256</v>
      </c>
      <c r="E39" s="359" t="s">
        <v>87</v>
      </c>
      <c r="F39" s="359" t="s">
        <v>109</v>
      </c>
      <c r="G39" s="359" t="s">
        <v>94</v>
      </c>
    </row>
    <row r="40" spans="2:7" x14ac:dyDescent="0.35">
      <c r="B40" s="4" t="s">
        <v>65</v>
      </c>
      <c r="C40" s="198" t="s">
        <v>6</v>
      </c>
      <c r="D40" s="360">
        <v>5236</v>
      </c>
      <c r="E40" s="359" t="s">
        <v>87</v>
      </c>
      <c r="F40" s="359" t="s">
        <v>109</v>
      </c>
      <c r="G40" s="359" t="s">
        <v>94</v>
      </c>
    </row>
    <row r="41" spans="2:7" x14ac:dyDescent="0.35">
      <c r="B41" s="5" t="s">
        <v>60</v>
      </c>
      <c r="C41" s="198" t="s">
        <v>6</v>
      </c>
      <c r="D41" s="360">
        <v>0</v>
      </c>
      <c r="E41" s="359" t="s">
        <v>87</v>
      </c>
      <c r="F41" s="359" t="s">
        <v>109</v>
      </c>
      <c r="G41" s="359" t="s">
        <v>94</v>
      </c>
    </row>
    <row r="42" spans="2:7" x14ac:dyDescent="0.35">
      <c r="B42" s="5" t="s">
        <v>61</v>
      </c>
      <c r="C42" s="198" t="s">
        <v>6</v>
      </c>
      <c r="D42" s="360">
        <v>20</v>
      </c>
      <c r="E42" s="359" t="s">
        <v>87</v>
      </c>
      <c r="F42" s="359" t="s">
        <v>109</v>
      </c>
      <c r="G42" s="359" t="s">
        <v>94</v>
      </c>
    </row>
    <row r="43" spans="2:7" x14ac:dyDescent="0.35">
      <c r="B43" s="4" t="s">
        <v>58</v>
      </c>
      <c r="C43" s="199" t="s">
        <v>8</v>
      </c>
      <c r="D43" s="360">
        <v>47955.92</v>
      </c>
      <c r="E43" s="359" t="s">
        <v>87</v>
      </c>
      <c r="F43" s="359" t="s">
        <v>109</v>
      </c>
      <c r="G43" s="359" t="s">
        <v>94</v>
      </c>
    </row>
    <row r="44" spans="2:7" x14ac:dyDescent="0.35">
      <c r="B44" s="4" t="s">
        <v>66</v>
      </c>
      <c r="C44" s="199" t="s">
        <v>8</v>
      </c>
      <c r="D44" s="360">
        <v>47800.759999999995</v>
      </c>
      <c r="E44" s="359" t="s">
        <v>87</v>
      </c>
      <c r="F44" s="359" t="s">
        <v>109</v>
      </c>
      <c r="G44" s="359" t="s">
        <v>94</v>
      </c>
    </row>
    <row r="45" spans="2:7" x14ac:dyDescent="0.35">
      <c r="B45" s="6" t="s">
        <v>62</v>
      </c>
      <c r="C45" s="199" t="s">
        <v>8</v>
      </c>
      <c r="D45" s="360">
        <v>0</v>
      </c>
      <c r="E45" s="359" t="s">
        <v>87</v>
      </c>
      <c r="F45" s="359" t="s">
        <v>109</v>
      </c>
      <c r="G45" s="359" t="s">
        <v>94</v>
      </c>
    </row>
    <row r="46" spans="2:7" x14ac:dyDescent="0.35">
      <c r="B46" s="6" t="s">
        <v>63</v>
      </c>
      <c r="C46" s="199" t="s">
        <v>8</v>
      </c>
      <c r="D46" s="360">
        <v>155.16</v>
      </c>
      <c r="E46" s="359" t="s">
        <v>87</v>
      </c>
      <c r="F46" s="359" t="s">
        <v>109</v>
      </c>
      <c r="G46" s="359" t="s">
        <v>94</v>
      </c>
    </row>
    <row r="47" spans="2:7" x14ac:dyDescent="0.35">
      <c r="B47" s="4" t="s">
        <v>59</v>
      </c>
      <c r="C47" s="3" t="s">
        <v>9</v>
      </c>
      <c r="D47" s="360">
        <v>1.1484000000000001</v>
      </c>
      <c r="E47" s="359" t="s">
        <v>87</v>
      </c>
      <c r="F47" s="359" t="s">
        <v>109</v>
      </c>
      <c r="G47" s="359" t="s">
        <v>94</v>
      </c>
    </row>
    <row r="48" spans="2:7" ht="56.5" x14ac:dyDescent="0.35">
      <c r="B48" s="34" t="s">
        <v>88</v>
      </c>
      <c r="C48" s="89"/>
      <c r="D48" s="364">
        <v>33.927</v>
      </c>
      <c r="E48" s="359" t="s">
        <v>87</v>
      </c>
      <c r="F48" s="359" t="s">
        <v>109</v>
      </c>
      <c r="G48" s="359" t="s">
        <v>94</v>
      </c>
    </row>
    <row r="49" spans="2:7" ht="28.5" x14ac:dyDescent="0.35">
      <c r="B49" s="7" t="s">
        <v>55</v>
      </c>
      <c r="C49" s="200"/>
      <c r="D49" s="365"/>
      <c r="E49" s="359" t="s">
        <v>87</v>
      </c>
      <c r="F49" s="359" t="s">
        <v>109</v>
      </c>
      <c r="G49" s="359" t="s">
        <v>94</v>
      </c>
    </row>
    <row r="50" spans="2:7" x14ac:dyDescent="0.35">
      <c r="B50" s="8" t="s">
        <v>0</v>
      </c>
      <c r="C50" s="200" t="s">
        <v>35</v>
      </c>
      <c r="D50" s="365">
        <v>6</v>
      </c>
      <c r="E50" s="359" t="s">
        <v>87</v>
      </c>
      <c r="F50" s="359" t="s">
        <v>109</v>
      </c>
      <c r="G50" s="359" t="s">
        <v>94</v>
      </c>
    </row>
    <row r="51" spans="2:7" x14ac:dyDescent="0.35">
      <c r="B51" s="8" t="s">
        <v>14</v>
      </c>
      <c r="C51" s="200"/>
      <c r="D51" s="365"/>
      <c r="E51" s="359" t="s">
        <v>87</v>
      </c>
      <c r="F51" s="359" t="s">
        <v>109</v>
      </c>
      <c r="G51" s="359" t="s">
        <v>94</v>
      </c>
    </row>
    <row r="52" spans="2:7" x14ac:dyDescent="0.35">
      <c r="B52" s="9" t="s">
        <v>20</v>
      </c>
      <c r="C52" s="200"/>
      <c r="D52" s="365"/>
      <c r="E52" s="359" t="s">
        <v>87</v>
      </c>
      <c r="F52" s="359" t="s">
        <v>109</v>
      </c>
      <c r="G52" s="359" t="s">
        <v>94</v>
      </c>
    </row>
    <row r="53" spans="2:7" x14ac:dyDescent="0.35">
      <c r="B53" s="8" t="s">
        <v>12</v>
      </c>
      <c r="C53" s="200"/>
      <c r="D53" s="365"/>
      <c r="E53" s="359" t="s">
        <v>87</v>
      </c>
      <c r="F53" s="359" t="s">
        <v>109</v>
      </c>
      <c r="G53" s="359" t="s">
        <v>94</v>
      </c>
    </row>
    <row r="54" spans="2:7" x14ac:dyDescent="0.35">
      <c r="B54" s="9" t="s">
        <v>26</v>
      </c>
      <c r="C54" s="200"/>
      <c r="D54" s="365"/>
      <c r="E54" s="359" t="s">
        <v>87</v>
      </c>
      <c r="F54" s="359" t="s">
        <v>109</v>
      </c>
      <c r="G54" s="359" t="s">
        <v>94</v>
      </c>
    </row>
    <row r="55" spans="2:7" x14ac:dyDescent="0.35">
      <c r="B55" s="8" t="s">
        <v>79</v>
      </c>
      <c r="C55" s="200" t="s">
        <v>34</v>
      </c>
      <c r="D55" s="365">
        <v>300</v>
      </c>
      <c r="E55" s="359" t="s">
        <v>87</v>
      </c>
      <c r="F55" s="359" t="s">
        <v>109</v>
      </c>
      <c r="G55" s="359" t="s">
        <v>94</v>
      </c>
    </row>
    <row r="56" spans="2:7" ht="28.5" x14ac:dyDescent="0.35">
      <c r="B56" s="7" t="s">
        <v>56</v>
      </c>
      <c r="C56" s="200" t="s">
        <v>42</v>
      </c>
      <c r="D56" s="365"/>
      <c r="E56" s="359" t="s">
        <v>87</v>
      </c>
      <c r="F56" s="359" t="s">
        <v>109</v>
      </c>
      <c r="G56" s="359" t="s">
        <v>94</v>
      </c>
    </row>
    <row r="57" spans="2:7" x14ac:dyDescent="0.35">
      <c r="B57" s="8" t="s">
        <v>0</v>
      </c>
      <c r="C57" s="200" t="s">
        <v>42</v>
      </c>
      <c r="D57" s="365">
        <v>2.5945</v>
      </c>
      <c r="E57" s="359" t="s">
        <v>87</v>
      </c>
      <c r="F57" s="359" t="s">
        <v>109</v>
      </c>
      <c r="G57" s="359" t="s">
        <v>94</v>
      </c>
    </row>
    <row r="58" spans="2:7" x14ac:dyDescent="0.35">
      <c r="B58" s="8" t="s">
        <v>14</v>
      </c>
      <c r="C58" s="200" t="s">
        <v>42</v>
      </c>
      <c r="D58" s="365"/>
      <c r="E58" s="359" t="s">
        <v>87</v>
      </c>
      <c r="F58" s="359" t="s">
        <v>109</v>
      </c>
      <c r="G58" s="359" t="s">
        <v>94</v>
      </c>
    </row>
    <row r="59" spans="2:7" x14ac:dyDescent="0.35">
      <c r="B59" s="9" t="s">
        <v>20</v>
      </c>
      <c r="C59" s="200" t="s">
        <v>42</v>
      </c>
      <c r="D59" s="365"/>
      <c r="E59" s="359" t="s">
        <v>87</v>
      </c>
      <c r="F59" s="359" t="s">
        <v>109</v>
      </c>
      <c r="G59" s="359" t="s">
        <v>94</v>
      </c>
    </row>
    <row r="60" spans="2:7" ht="28.5" x14ac:dyDescent="0.35">
      <c r="B60" s="9" t="s">
        <v>25</v>
      </c>
      <c r="C60" s="200" t="s">
        <v>42</v>
      </c>
      <c r="D60" s="365"/>
      <c r="E60" s="359" t="s">
        <v>87</v>
      </c>
      <c r="F60" s="359" t="s">
        <v>109</v>
      </c>
      <c r="G60" s="359" t="s">
        <v>94</v>
      </c>
    </row>
    <row r="61" spans="2:7" ht="28.5" x14ac:dyDescent="0.35">
      <c r="B61" s="9" t="s">
        <v>27</v>
      </c>
      <c r="C61" s="200" t="s">
        <v>42</v>
      </c>
      <c r="D61" s="365"/>
      <c r="E61" s="359" t="s">
        <v>87</v>
      </c>
      <c r="F61" s="359" t="s">
        <v>109</v>
      </c>
      <c r="G61" s="359" t="s">
        <v>94</v>
      </c>
    </row>
    <row r="62" spans="2:7" x14ac:dyDescent="0.35">
      <c r="B62" s="8" t="s">
        <v>79</v>
      </c>
      <c r="C62" s="200" t="s">
        <v>42</v>
      </c>
      <c r="D62" s="365">
        <v>6.1199999999999997E-2</v>
      </c>
      <c r="E62" s="359" t="s">
        <v>87</v>
      </c>
      <c r="F62" s="359" t="s">
        <v>109</v>
      </c>
      <c r="G62" s="359" t="s">
        <v>94</v>
      </c>
    </row>
    <row r="63" spans="2:7" ht="28.5" x14ac:dyDescent="0.35">
      <c r="B63" s="354" t="s">
        <v>89</v>
      </c>
      <c r="C63" s="31"/>
      <c r="D63" s="364">
        <v>20304.424515493025</v>
      </c>
      <c r="E63" s="359" t="s">
        <v>87</v>
      </c>
      <c r="F63" s="359" t="s">
        <v>109</v>
      </c>
      <c r="G63" s="359" t="s">
        <v>94</v>
      </c>
    </row>
    <row r="64" spans="2:7" ht="56.5" x14ac:dyDescent="0.35">
      <c r="B64" s="29" t="s">
        <v>95</v>
      </c>
      <c r="C64" s="275" t="s">
        <v>46</v>
      </c>
      <c r="D64" s="365">
        <v>28761.8</v>
      </c>
      <c r="E64" s="359" t="s">
        <v>87</v>
      </c>
      <c r="F64" s="359" t="s">
        <v>109</v>
      </c>
      <c r="G64" s="359" t="s">
        <v>94</v>
      </c>
    </row>
    <row r="65" spans="2:7" x14ac:dyDescent="0.35">
      <c r="B65" s="29" t="s">
        <v>96</v>
      </c>
      <c r="C65" s="275" t="s">
        <v>8</v>
      </c>
      <c r="D65" s="365">
        <v>47800.76</v>
      </c>
      <c r="E65" s="359" t="s">
        <v>87</v>
      </c>
      <c r="F65" s="359" t="s">
        <v>109</v>
      </c>
      <c r="G65" s="359" t="s">
        <v>94</v>
      </c>
    </row>
    <row r="66" spans="2:7" ht="56.5" x14ac:dyDescent="0.35">
      <c r="B66" s="29" t="s">
        <v>97</v>
      </c>
      <c r="C66" s="275" t="s">
        <v>46</v>
      </c>
      <c r="D66" s="365">
        <v>48542.61</v>
      </c>
      <c r="E66" s="359" t="s">
        <v>87</v>
      </c>
      <c r="F66" s="359" t="s">
        <v>109</v>
      </c>
      <c r="G66" s="359" t="s">
        <v>94</v>
      </c>
    </row>
    <row r="67" spans="2:7" x14ac:dyDescent="0.35">
      <c r="B67" s="29" t="s">
        <v>98</v>
      </c>
      <c r="C67" s="275" t="s">
        <v>8</v>
      </c>
      <c r="D67" s="365">
        <v>47290.65</v>
      </c>
      <c r="E67" s="359" t="s">
        <v>87</v>
      </c>
      <c r="F67" s="359" t="s">
        <v>109</v>
      </c>
      <c r="G67" s="359" t="s">
        <v>94</v>
      </c>
    </row>
    <row r="68" spans="2:7" ht="42" x14ac:dyDescent="0.35">
      <c r="B68" s="353" t="s">
        <v>86</v>
      </c>
      <c r="C68" s="87"/>
      <c r="D68" s="364">
        <v>0</v>
      </c>
      <c r="E68" s="359" t="s">
        <v>87</v>
      </c>
      <c r="F68" s="359" t="s">
        <v>109</v>
      </c>
      <c r="G68" s="359" t="s">
        <v>99</v>
      </c>
    </row>
    <row r="69" spans="2:7" x14ac:dyDescent="0.35">
      <c r="B69" s="2" t="s">
        <v>13</v>
      </c>
      <c r="C69" s="198" t="s">
        <v>6</v>
      </c>
      <c r="D69" s="365">
        <v>14</v>
      </c>
      <c r="E69" s="359" t="s">
        <v>87</v>
      </c>
      <c r="F69" s="359" t="s">
        <v>109</v>
      </c>
      <c r="G69" s="359" t="s">
        <v>99</v>
      </c>
    </row>
    <row r="70" spans="2:7" x14ac:dyDescent="0.35">
      <c r="B70" s="4" t="s">
        <v>64</v>
      </c>
      <c r="C70" s="198" t="s">
        <v>6</v>
      </c>
      <c r="D70" s="365">
        <v>5388</v>
      </c>
      <c r="E70" s="359" t="s">
        <v>87</v>
      </c>
      <c r="F70" s="359" t="s">
        <v>109</v>
      </c>
      <c r="G70" s="359" t="s">
        <v>99</v>
      </c>
    </row>
    <row r="71" spans="2:7" x14ac:dyDescent="0.35">
      <c r="B71" s="4" t="s">
        <v>65</v>
      </c>
      <c r="C71" s="198" t="s">
        <v>6</v>
      </c>
      <c r="D71" s="365">
        <v>5388</v>
      </c>
      <c r="E71" s="359" t="s">
        <v>87</v>
      </c>
      <c r="F71" s="359" t="s">
        <v>109</v>
      </c>
      <c r="G71" s="359" t="s">
        <v>99</v>
      </c>
    </row>
    <row r="72" spans="2:7" x14ac:dyDescent="0.35">
      <c r="B72" s="5" t="s">
        <v>60</v>
      </c>
      <c r="C72" s="198" t="s">
        <v>6</v>
      </c>
      <c r="D72" s="365">
        <v>0</v>
      </c>
      <c r="E72" s="359" t="s">
        <v>87</v>
      </c>
      <c r="F72" s="359" t="s">
        <v>109</v>
      </c>
      <c r="G72" s="359" t="s">
        <v>99</v>
      </c>
    </row>
    <row r="73" spans="2:7" x14ac:dyDescent="0.35">
      <c r="B73" s="5" t="s">
        <v>61</v>
      </c>
      <c r="C73" s="198" t="s">
        <v>6</v>
      </c>
      <c r="D73" s="365">
        <v>0</v>
      </c>
      <c r="E73" s="359" t="s">
        <v>87</v>
      </c>
      <c r="F73" s="359" t="s">
        <v>109</v>
      </c>
      <c r="G73" s="359" t="s">
        <v>99</v>
      </c>
    </row>
    <row r="74" spans="2:7" x14ac:dyDescent="0.35">
      <c r="B74" s="4" t="s">
        <v>58</v>
      </c>
      <c r="C74" s="199" t="s">
        <v>8</v>
      </c>
      <c r="D74" s="365">
        <v>49186.19</v>
      </c>
      <c r="E74" s="359" t="s">
        <v>87</v>
      </c>
      <c r="F74" s="359" t="s">
        <v>109</v>
      </c>
      <c r="G74" s="359" t="s">
        <v>99</v>
      </c>
    </row>
    <row r="75" spans="2:7" x14ac:dyDescent="0.35">
      <c r="B75" s="4" t="s">
        <v>66</v>
      </c>
      <c r="C75" s="199" t="s">
        <v>8</v>
      </c>
      <c r="D75" s="365">
        <v>49186.19</v>
      </c>
      <c r="E75" s="359" t="s">
        <v>87</v>
      </c>
      <c r="F75" s="359" t="s">
        <v>109</v>
      </c>
      <c r="G75" s="359" t="s">
        <v>99</v>
      </c>
    </row>
    <row r="76" spans="2:7" x14ac:dyDescent="0.35">
      <c r="B76" s="6" t="s">
        <v>62</v>
      </c>
      <c r="C76" s="199" t="s">
        <v>8</v>
      </c>
      <c r="D76" s="365">
        <v>0</v>
      </c>
      <c r="E76" s="359" t="s">
        <v>87</v>
      </c>
      <c r="F76" s="359" t="s">
        <v>109</v>
      </c>
      <c r="G76" s="359" t="s">
        <v>99</v>
      </c>
    </row>
    <row r="77" spans="2:7" x14ac:dyDescent="0.35">
      <c r="B77" s="6" t="s">
        <v>63</v>
      </c>
      <c r="C77" s="199" t="s">
        <v>8</v>
      </c>
      <c r="D77" s="365">
        <v>0</v>
      </c>
      <c r="E77" s="359" t="s">
        <v>87</v>
      </c>
      <c r="F77" s="359" t="s">
        <v>109</v>
      </c>
      <c r="G77" s="359" t="s">
        <v>99</v>
      </c>
    </row>
    <row r="78" spans="2:7" x14ac:dyDescent="0.35">
      <c r="B78" s="4" t="s">
        <v>59</v>
      </c>
      <c r="C78" s="3" t="s">
        <v>9</v>
      </c>
      <c r="D78" s="365">
        <v>1.1426000000000001</v>
      </c>
      <c r="E78" s="359" t="s">
        <v>87</v>
      </c>
      <c r="F78" s="359" t="s">
        <v>109</v>
      </c>
      <c r="G78" s="359" t="s">
        <v>99</v>
      </c>
    </row>
    <row r="79" spans="2:7" ht="56.5" x14ac:dyDescent="0.35">
      <c r="B79" s="34" t="s">
        <v>88</v>
      </c>
      <c r="C79" s="89"/>
      <c r="D79" s="364">
        <v>21.297999999999998</v>
      </c>
      <c r="E79" s="359" t="s">
        <v>87</v>
      </c>
      <c r="F79" s="359" t="s">
        <v>109</v>
      </c>
      <c r="G79" s="359" t="s">
        <v>99</v>
      </c>
    </row>
    <row r="80" spans="2:7" ht="28.5" x14ac:dyDescent="0.35">
      <c r="B80" s="7" t="s">
        <v>55</v>
      </c>
      <c r="C80" s="200"/>
      <c r="D80" s="365"/>
      <c r="E80" s="359" t="s">
        <v>87</v>
      </c>
      <c r="F80" s="359" t="s">
        <v>109</v>
      </c>
      <c r="G80" s="359" t="s">
        <v>99</v>
      </c>
    </row>
    <row r="81" spans="2:7" x14ac:dyDescent="0.35">
      <c r="B81" s="8" t="s">
        <v>0</v>
      </c>
      <c r="C81" s="200" t="s">
        <v>35</v>
      </c>
      <c r="D81" s="365">
        <v>1</v>
      </c>
      <c r="E81" s="359" t="s">
        <v>87</v>
      </c>
      <c r="F81" s="359" t="s">
        <v>109</v>
      </c>
      <c r="G81" s="359" t="s">
        <v>99</v>
      </c>
    </row>
    <row r="82" spans="2:7" x14ac:dyDescent="0.35">
      <c r="B82" s="8" t="s">
        <v>14</v>
      </c>
      <c r="C82" s="200"/>
      <c r="D82" s="365"/>
      <c r="E82" s="359" t="s">
        <v>87</v>
      </c>
      <c r="F82" s="359" t="s">
        <v>109</v>
      </c>
      <c r="G82" s="359" t="s">
        <v>99</v>
      </c>
    </row>
    <row r="83" spans="2:7" x14ac:dyDescent="0.35">
      <c r="B83" s="9" t="s">
        <v>20</v>
      </c>
      <c r="C83" s="200"/>
      <c r="D83" s="365"/>
      <c r="E83" s="359" t="s">
        <v>87</v>
      </c>
      <c r="F83" s="359" t="s">
        <v>109</v>
      </c>
      <c r="G83" s="359" t="s">
        <v>99</v>
      </c>
    </row>
    <row r="84" spans="2:7" x14ac:dyDescent="0.35">
      <c r="B84" s="8" t="s">
        <v>12</v>
      </c>
      <c r="C84" s="200"/>
      <c r="D84" s="365"/>
      <c r="E84" s="359" t="s">
        <v>87</v>
      </c>
      <c r="F84" s="359" t="s">
        <v>109</v>
      </c>
      <c r="G84" s="359" t="s">
        <v>99</v>
      </c>
    </row>
    <row r="85" spans="2:7" x14ac:dyDescent="0.35">
      <c r="B85" s="9" t="s">
        <v>26</v>
      </c>
      <c r="C85" s="200"/>
      <c r="D85" s="365"/>
      <c r="E85" s="359" t="s">
        <v>87</v>
      </c>
      <c r="F85" s="359" t="s">
        <v>109</v>
      </c>
      <c r="G85" s="359" t="s">
        <v>99</v>
      </c>
    </row>
    <row r="86" spans="2:7" x14ac:dyDescent="0.35">
      <c r="B86" s="8" t="s">
        <v>79</v>
      </c>
      <c r="C86" s="200" t="s">
        <v>34</v>
      </c>
      <c r="D86" s="365">
        <v>300</v>
      </c>
      <c r="E86" s="359" t="s">
        <v>87</v>
      </c>
      <c r="F86" s="359" t="s">
        <v>109</v>
      </c>
      <c r="G86" s="359" t="s">
        <v>99</v>
      </c>
    </row>
    <row r="87" spans="2:7" ht="28.5" x14ac:dyDescent="0.35">
      <c r="B87" s="7" t="s">
        <v>56</v>
      </c>
      <c r="C87" s="200" t="s">
        <v>42</v>
      </c>
      <c r="D87" s="365"/>
      <c r="E87" s="359" t="s">
        <v>87</v>
      </c>
      <c r="F87" s="359" t="s">
        <v>109</v>
      </c>
      <c r="G87" s="359" t="s">
        <v>99</v>
      </c>
    </row>
    <row r="88" spans="2:7" x14ac:dyDescent="0.35">
      <c r="B88" s="8" t="s">
        <v>0</v>
      </c>
      <c r="C88" s="200" t="s">
        <v>42</v>
      </c>
      <c r="D88" s="365">
        <v>2.95</v>
      </c>
      <c r="E88" s="359" t="s">
        <v>87</v>
      </c>
      <c r="F88" s="359" t="s">
        <v>109</v>
      </c>
      <c r="G88" s="359" t="s">
        <v>99</v>
      </c>
    </row>
    <row r="89" spans="2:7" x14ac:dyDescent="0.35">
      <c r="B89" s="8" t="s">
        <v>14</v>
      </c>
      <c r="C89" s="200" t="s">
        <v>42</v>
      </c>
      <c r="D89" s="365"/>
      <c r="E89" s="359" t="s">
        <v>87</v>
      </c>
      <c r="F89" s="359" t="s">
        <v>109</v>
      </c>
      <c r="G89" s="359" t="s">
        <v>99</v>
      </c>
    </row>
    <row r="90" spans="2:7" x14ac:dyDescent="0.35">
      <c r="B90" s="9" t="s">
        <v>20</v>
      </c>
      <c r="C90" s="200" t="s">
        <v>42</v>
      </c>
      <c r="D90" s="365"/>
      <c r="E90" s="359" t="s">
        <v>87</v>
      </c>
      <c r="F90" s="359" t="s">
        <v>109</v>
      </c>
      <c r="G90" s="359" t="s">
        <v>99</v>
      </c>
    </row>
    <row r="91" spans="2:7" ht="28.5" x14ac:dyDescent="0.35">
      <c r="B91" s="9" t="s">
        <v>25</v>
      </c>
      <c r="C91" s="200" t="s">
        <v>42</v>
      </c>
      <c r="D91" s="365"/>
      <c r="E91" s="359" t="s">
        <v>87</v>
      </c>
      <c r="F91" s="359" t="s">
        <v>109</v>
      </c>
      <c r="G91" s="359" t="s">
        <v>99</v>
      </c>
    </row>
    <row r="92" spans="2:7" ht="28.5" x14ac:dyDescent="0.35">
      <c r="B92" s="9" t="s">
        <v>27</v>
      </c>
      <c r="C92" s="200" t="s">
        <v>42</v>
      </c>
      <c r="D92" s="365"/>
      <c r="E92" s="359" t="s">
        <v>87</v>
      </c>
      <c r="F92" s="359" t="s">
        <v>109</v>
      </c>
      <c r="G92" s="359" t="s">
        <v>99</v>
      </c>
    </row>
    <row r="93" spans="2:7" x14ac:dyDescent="0.35">
      <c r="B93" s="8" t="s">
        <v>15</v>
      </c>
      <c r="C93" s="200" t="s">
        <v>42</v>
      </c>
      <c r="D93" s="365">
        <v>6.1159999999999999E-2</v>
      </c>
      <c r="E93" s="359" t="s">
        <v>87</v>
      </c>
      <c r="F93" s="359" t="s">
        <v>109</v>
      </c>
      <c r="G93" s="359" t="s">
        <v>99</v>
      </c>
    </row>
    <row r="94" spans="2:7" ht="28.5" x14ac:dyDescent="0.35">
      <c r="B94" s="354" t="s">
        <v>89</v>
      </c>
      <c r="C94" s="31"/>
      <c r="D94" s="364">
        <v>17842.605663355105</v>
      </c>
      <c r="E94" s="359" t="s">
        <v>87</v>
      </c>
      <c r="F94" s="359" t="s">
        <v>109</v>
      </c>
      <c r="G94" s="359" t="s">
        <v>99</v>
      </c>
    </row>
    <row r="95" spans="2:7" ht="56.5" x14ac:dyDescent="0.35">
      <c r="B95" s="29" t="s">
        <v>100</v>
      </c>
      <c r="C95" s="275" t="s">
        <v>46</v>
      </c>
      <c r="D95" s="365">
        <v>29940.75</v>
      </c>
      <c r="E95" s="359" t="s">
        <v>87</v>
      </c>
      <c r="F95" s="359" t="s">
        <v>109</v>
      </c>
      <c r="G95" s="359" t="s">
        <v>99</v>
      </c>
    </row>
    <row r="96" spans="2:7" x14ac:dyDescent="0.35">
      <c r="B96" s="29" t="s">
        <v>101</v>
      </c>
      <c r="C96" s="275" t="s">
        <v>8</v>
      </c>
      <c r="D96" s="365">
        <v>49186.19</v>
      </c>
      <c r="E96" s="359" t="s">
        <v>87</v>
      </c>
      <c r="F96" s="359" t="s">
        <v>109</v>
      </c>
      <c r="G96" s="359" t="s">
        <v>99</v>
      </c>
    </row>
    <row r="97" spans="2:7" ht="56.5" x14ac:dyDescent="0.35">
      <c r="B97" s="29" t="s">
        <v>102</v>
      </c>
      <c r="C97" s="275" t="s">
        <v>46</v>
      </c>
      <c r="D97" s="365">
        <v>47597.57</v>
      </c>
      <c r="E97" s="359" t="s">
        <v>87</v>
      </c>
      <c r="F97" s="359" t="s">
        <v>109</v>
      </c>
      <c r="G97" s="359" t="s">
        <v>99</v>
      </c>
    </row>
    <row r="98" spans="2:7" x14ac:dyDescent="0.35">
      <c r="B98" s="29" t="s">
        <v>103</v>
      </c>
      <c r="C98" s="275" t="s">
        <v>8</v>
      </c>
      <c r="D98" s="365">
        <v>48994.95</v>
      </c>
      <c r="E98" s="359" t="s">
        <v>87</v>
      </c>
      <c r="F98" s="359" t="s">
        <v>109</v>
      </c>
      <c r="G98" s="359" t="s">
        <v>99</v>
      </c>
    </row>
    <row r="99" spans="2:7" ht="42" x14ac:dyDescent="0.35">
      <c r="B99" s="353" t="s">
        <v>86</v>
      </c>
      <c r="C99" s="87"/>
      <c r="D99" s="364">
        <v>0</v>
      </c>
      <c r="E99" s="359" t="s">
        <v>87</v>
      </c>
      <c r="F99" s="359" t="s">
        <v>109</v>
      </c>
      <c r="G99" s="359" t="s">
        <v>104</v>
      </c>
    </row>
    <row r="100" spans="2:7" x14ac:dyDescent="0.35">
      <c r="B100" s="2" t="s">
        <v>13</v>
      </c>
      <c r="C100" s="198" t="s">
        <v>6</v>
      </c>
      <c r="D100" s="365">
        <v>14</v>
      </c>
      <c r="E100" s="359" t="s">
        <v>87</v>
      </c>
      <c r="F100" s="359" t="s">
        <v>109</v>
      </c>
      <c r="G100" s="359" t="s">
        <v>104</v>
      </c>
    </row>
    <row r="101" spans="2:7" x14ac:dyDescent="0.35">
      <c r="B101" s="4" t="s">
        <v>64</v>
      </c>
      <c r="C101" s="198" t="s">
        <v>6</v>
      </c>
      <c r="D101" s="365">
        <v>5052</v>
      </c>
      <c r="E101" s="359" t="s">
        <v>87</v>
      </c>
      <c r="F101" s="359" t="s">
        <v>109</v>
      </c>
      <c r="G101" s="359" t="s">
        <v>104</v>
      </c>
    </row>
    <row r="102" spans="2:7" x14ac:dyDescent="0.35">
      <c r="B102" s="4" t="s">
        <v>65</v>
      </c>
      <c r="C102" s="198" t="s">
        <v>6</v>
      </c>
      <c r="D102" s="365">
        <v>5032</v>
      </c>
      <c r="E102" s="359" t="s">
        <v>87</v>
      </c>
      <c r="F102" s="359" t="s">
        <v>109</v>
      </c>
      <c r="G102" s="359" t="s">
        <v>104</v>
      </c>
    </row>
    <row r="103" spans="2:7" x14ac:dyDescent="0.35">
      <c r="B103" s="5" t="s">
        <v>60</v>
      </c>
      <c r="C103" s="198" t="s">
        <v>6</v>
      </c>
      <c r="D103" s="365">
        <v>0</v>
      </c>
      <c r="E103" s="359" t="s">
        <v>87</v>
      </c>
      <c r="F103" s="359" t="s">
        <v>109</v>
      </c>
      <c r="G103" s="359" t="s">
        <v>104</v>
      </c>
    </row>
    <row r="104" spans="2:7" x14ac:dyDescent="0.35">
      <c r="B104" s="5" t="s">
        <v>61</v>
      </c>
      <c r="C104" s="198" t="s">
        <v>6</v>
      </c>
      <c r="D104" s="365">
        <v>20</v>
      </c>
      <c r="E104" s="359" t="s">
        <v>87</v>
      </c>
      <c r="F104" s="359" t="s">
        <v>109</v>
      </c>
      <c r="G104" s="359" t="s">
        <v>104</v>
      </c>
    </row>
    <row r="105" spans="2:7" x14ac:dyDescent="0.35">
      <c r="B105" s="4" t="s">
        <v>58</v>
      </c>
      <c r="C105" s="199" t="s">
        <v>8</v>
      </c>
      <c r="D105" s="365">
        <v>46130.33</v>
      </c>
      <c r="E105" s="359" t="s">
        <v>87</v>
      </c>
      <c r="F105" s="359" t="s">
        <v>109</v>
      </c>
      <c r="G105" s="359" t="s">
        <v>104</v>
      </c>
    </row>
    <row r="106" spans="2:7" x14ac:dyDescent="0.35">
      <c r="B106" s="4" t="s">
        <v>66</v>
      </c>
      <c r="C106" s="199" t="s">
        <v>8</v>
      </c>
      <c r="D106" s="365">
        <v>46130.33</v>
      </c>
      <c r="E106" s="359" t="s">
        <v>87</v>
      </c>
      <c r="F106" s="359" t="s">
        <v>109</v>
      </c>
      <c r="G106" s="359" t="s">
        <v>104</v>
      </c>
    </row>
    <row r="107" spans="2:7" x14ac:dyDescent="0.35">
      <c r="B107" s="6" t="s">
        <v>62</v>
      </c>
      <c r="C107" s="199" t="s">
        <v>8</v>
      </c>
      <c r="D107" s="365">
        <v>0</v>
      </c>
      <c r="E107" s="359" t="s">
        <v>87</v>
      </c>
      <c r="F107" s="359" t="s">
        <v>109</v>
      </c>
      <c r="G107" s="359" t="s">
        <v>104</v>
      </c>
    </row>
    <row r="108" spans="2:7" x14ac:dyDescent="0.35">
      <c r="B108" s="6" t="s">
        <v>63</v>
      </c>
      <c r="C108" s="199" t="s">
        <v>8</v>
      </c>
      <c r="D108" s="365">
        <v>0</v>
      </c>
      <c r="E108" s="359" t="s">
        <v>87</v>
      </c>
      <c r="F108" s="359" t="s">
        <v>109</v>
      </c>
      <c r="G108" s="359" t="s">
        <v>104</v>
      </c>
    </row>
    <row r="109" spans="2:7" x14ac:dyDescent="0.35">
      <c r="B109" s="4" t="s">
        <v>59</v>
      </c>
      <c r="C109" s="3" t="s">
        <v>9</v>
      </c>
      <c r="D109" s="365">
        <v>1.4814000000000001</v>
      </c>
      <c r="E109" s="359" t="s">
        <v>87</v>
      </c>
      <c r="F109" s="359" t="s">
        <v>109</v>
      </c>
      <c r="G109" s="359" t="s">
        <v>104</v>
      </c>
    </row>
    <row r="110" spans="2:7" ht="56.5" x14ac:dyDescent="0.35">
      <c r="B110" s="34" t="s">
        <v>88</v>
      </c>
      <c r="C110" s="89"/>
      <c r="D110" s="364">
        <v>18.540000000000003</v>
      </c>
      <c r="E110" s="359" t="s">
        <v>87</v>
      </c>
      <c r="F110" s="359" t="s">
        <v>109</v>
      </c>
      <c r="G110" s="359" t="s">
        <v>104</v>
      </c>
    </row>
    <row r="111" spans="2:7" ht="28.5" x14ac:dyDescent="0.35">
      <c r="B111" s="7" t="s">
        <v>55</v>
      </c>
      <c r="C111" s="200"/>
      <c r="D111" s="365"/>
      <c r="E111" s="359" t="s">
        <v>87</v>
      </c>
      <c r="F111" s="359" t="s">
        <v>109</v>
      </c>
      <c r="G111" s="359" t="s">
        <v>104</v>
      </c>
    </row>
    <row r="112" spans="2:7" x14ac:dyDescent="0.35">
      <c r="B112" s="8" t="s">
        <v>0</v>
      </c>
      <c r="C112" s="200" t="s">
        <v>35</v>
      </c>
      <c r="D112" s="365">
        <v>1</v>
      </c>
      <c r="E112" s="359" t="s">
        <v>87</v>
      </c>
      <c r="F112" s="359" t="s">
        <v>109</v>
      </c>
      <c r="G112" s="359" t="s">
        <v>104</v>
      </c>
    </row>
    <row r="113" spans="2:7" x14ac:dyDescent="0.35">
      <c r="B113" s="8" t="s">
        <v>117</v>
      </c>
      <c r="C113" s="200" t="s">
        <v>34</v>
      </c>
      <c r="D113" s="365">
        <v>100</v>
      </c>
      <c r="E113" s="359" t="s">
        <v>87</v>
      </c>
      <c r="F113" s="359" t="s">
        <v>109</v>
      </c>
      <c r="G113" s="359" t="s">
        <v>104</v>
      </c>
    </row>
    <row r="114" spans="2:7" x14ac:dyDescent="0.35">
      <c r="B114" s="9" t="s">
        <v>20</v>
      </c>
      <c r="C114" s="200"/>
      <c r="D114" s="365"/>
      <c r="E114" s="359" t="s">
        <v>87</v>
      </c>
      <c r="F114" s="359" t="s">
        <v>109</v>
      </c>
      <c r="G114" s="359" t="s">
        <v>104</v>
      </c>
    </row>
    <row r="115" spans="2:7" x14ac:dyDescent="0.35">
      <c r="B115" s="8" t="s">
        <v>12</v>
      </c>
      <c r="C115" s="200"/>
      <c r="D115" s="365"/>
      <c r="E115" s="359" t="s">
        <v>87</v>
      </c>
      <c r="F115" s="359" t="s">
        <v>109</v>
      </c>
      <c r="G115" s="359" t="s">
        <v>104</v>
      </c>
    </row>
    <row r="116" spans="2:7" x14ac:dyDescent="0.35">
      <c r="B116" s="9" t="s">
        <v>26</v>
      </c>
      <c r="C116" s="200"/>
      <c r="D116" s="365"/>
      <c r="E116" s="359" t="s">
        <v>87</v>
      </c>
      <c r="F116" s="359" t="s">
        <v>109</v>
      </c>
      <c r="G116" s="359" t="s">
        <v>104</v>
      </c>
    </row>
    <row r="117" spans="2:7" x14ac:dyDescent="0.35">
      <c r="B117" s="8"/>
      <c r="C117" s="200"/>
      <c r="D117" s="365"/>
      <c r="E117" s="359" t="s">
        <v>87</v>
      </c>
      <c r="F117" s="359" t="s">
        <v>109</v>
      </c>
      <c r="G117" s="359" t="s">
        <v>104</v>
      </c>
    </row>
    <row r="118" spans="2:7" ht="28.5" x14ac:dyDescent="0.35">
      <c r="B118" s="7" t="s">
        <v>56</v>
      </c>
      <c r="C118" s="200" t="s">
        <v>42</v>
      </c>
      <c r="D118" s="365"/>
      <c r="E118" s="359" t="s">
        <v>87</v>
      </c>
      <c r="F118" s="359" t="s">
        <v>109</v>
      </c>
      <c r="G118" s="359" t="s">
        <v>104</v>
      </c>
    </row>
    <row r="119" spans="2:7" x14ac:dyDescent="0.35">
      <c r="B119" s="8" t="s">
        <v>0</v>
      </c>
      <c r="C119" s="200"/>
      <c r="D119" s="365">
        <v>2.95</v>
      </c>
      <c r="E119" s="359" t="s">
        <v>87</v>
      </c>
      <c r="F119" s="359" t="s">
        <v>109</v>
      </c>
      <c r="G119" s="359" t="s">
        <v>104</v>
      </c>
    </row>
    <row r="120" spans="2:7" x14ac:dyDescent="0.35">
      <c r="B120" s="8" t="s">
        <v>117</v>
      </c>
      <c r="C120" s="200"/>
      <c r="D120" s="365">
        <v>0.15590000000000001</v>
      </c>
      <c r="E120" s="359" t="s">
        <v>87</v>
      </c>
      <c r="F120" s="359" t="s">
        <v>109</v>
      </c>
      <c r="G120" s="359" t="s">
        <v>104</v>
      </c>
    </row>
    <row r="121" spans="2:7" x14ac:dyDescent="0.35">
      <c r="B121" s="9" t="s">
        <v>20</v>
      </c>
      <c r="C121" s="200"/>
      <c r="D121" s="365"/>
      <c r="E121" s="359" t="s">
        <v>87</v>
      </c>
      <c r="F121" s="359" t="s">
        <v>109</v>
      </c>
      <c r="G121" s="359" t="s">
        <v>104</v>
      </c>
    </row>
    <row r="122" spans="2:7" ht="28.5" x14ac:dyDescent="0.35">
      <c r="B122" s="9" t="s">
        <v>25</v>
      </c>
      <c r="C122" s="200"/>
      <c r="D122" s="365"/>
      <c r="E122" s="359" t="s">
        <v>87</v>
      </c>
      <c r="F122" s="359" t="s">
        <v>109</v>
      </c>
      <c r="G122" s="359" t="s">
        <v>104</v>
      </c>
    </row>
    <row r="123" spans="2:7" ht="28.5" x14ac:dyDescent="0.35">
      <c r="B123" s="9" t="s">
        <v>27</v>
      </c>
      <c r="C123" s="200"/>
      <c r="D123" s="365"/>
      <c r="E123" s="359" t="s">
        <v>87</v>
      </c>
      <c r="F123" s="359" t="s">
        <v>109</v>
      </c>
      <c r="G123" s="359" t="s">
        <v>104</v>
      </c>
    </row>
    <row r="124" spans="2:7" x14ac:dyDescent="0.35">
      <c r="B124" s="9" t="s">
        <v>15</v>
      </c>
      <c r="C124" s="200"/>
      <c r="D124" s="365">
        <v>0</v>
      </c>
      <c r="E124" s="359" t="s">
        <v>87</v>
      </c>
      <c r="F124" s="359" t="s">
        <v>109</v>
      </c>
      <c r="G124" s="359" t="s">
        <v>104</v>
      </c>
    </row>
    <row r="125" spans="2:7" ht="28.5" x14ac:dyDescent="0.35">
      <c r="B125" s="354" t="s">
        <v>89</v>
      </c>
      <c r="C125" s="31"/>
      <c r="D125" s="364">
        <v>10829.263286778441</v>
      </c>
      <c r="E125" s="359" t="s">
        <v>87</v>
      </c>
      <c r="F125" s="359" t="s">
        <v>109</v>
      </c>
      <c r="G125" s="359" t="s">
        <v>104</v>
      </c>
    </row>
    <row r="126" spans="2:7" ht="56.5" x14ac:dyDescent="0.35">
      <c r="B126" s="29" t="s">
        <v>105</v>
      </c>
      <c r="C126" s="275" t="s">
        <v>46</v>
      </c>
      <c r="D126" s="365">
        <v>26365.46</v>
      </c>
      <c r="E126" s="359" t="s">
        <v>87</v>
      </c>
      <c r="F126" s="359" t="s">
        <v>109</v>
      </c>
      <c r="G126" s="359" t="s">
        <v>104</v>
      </c>
    </row>
    <row r="127" spans="2:7" x14ac:dyDescent="0.35">
      <c r="B127" s="29" t="s">
        <v>106</v>
      </c>
      <c r="C127" s="275" t="s">
        <v>8</v>
      </c>
      <c r="D127" s="365">
        <v>46130.33</v>
      </c>
      <c r="E127" s="359" t="s">
        <v>87</v>
      </c>
      <c r="F127" s="359" t="s">
        <v>109</v>
      </c>
      <c r="G127" s="359" t="s">
        <v>104</v>
      </c>
    </row>
    <row r="128" spans="2:7" ht="56.5" x14ac:dyDescent="0.35">
      <c r="B128" s="29" t="s">
        <v>107</v>
      </c>
      <c r="C128" s="275" t="s">
        <v>46</v>
      </c>
      <c r="D128" s="365">
        <v>36306.370000000003</v>
      </c>
      <c r="E128" s="359" t="s">
        <v>87</v>
      </c>
      <c r="F128" s="359" t="s">
        <v>109</v>
      </c>
      <c r="G128" s="359" t="s">
        <v>104</v>
      </c>
    </row>
    <row r="129" spans="2:7" x14ac:dyDescent="0.35">
      <c r="B129" s="29" t="s">
        <v>108</v>
      </c>
      <c r="C129" s="275" t="s">
        <v>8</v>
      </c>
      <c r="D129" s="365">
        <v>45028.56</v>
      </c>
      <c r="E129" s="359" t="s">
        <v>87</v>
      </c>
      <c r="F129" s="359" t="s">
        <v>109</v>
      </c>
      <c r="G129" s="359" t="s">
        <v>104</v>
      </c>
    </row>
    <row r="130" spans="2:7" ht="42" x14ac:dyDescent="0.35">
      <c r="B130" s="353" t="s">
        <v>86</v>
      </c>
      <c r="C130" s="87"/>
      <c r="D130" s="506">
        <v>0</v>
      </c>
      <c r="E130" s="507" t="s">
        <v>87</v>
      </c>
      <c r="F130" s="507" t="s">
        <v>109</v>
      </c>
      <c r="G130" s="507" t="s">
        <v>154</v>
      </c>
    </row>
    <row r="131" spans="2:7" x14ac:dyDescent="0.35">
      <c r="B131" s="2" t="s">
        <v>13</v>
      </c>
      <c r="C131" s="198" t="s">
        <v>6</v>
      </c>
      <c r="D131" s="508">
        <v>14</v>
      </c>
      <c r="E131" s="507" t="s">
        <v>87</v>
      </c>
      <c r="F131" s="507" t="s">
        <v>109</v>
      </c>
      <c r="G131" s="507" t="s">
        <v>154</v>
      </c>
    </row>
    <row r="132" spans="2:7" x14ac:dyDescent="0.35">
      <c r="B132" s="4" t="s">
        <v>64</v>
      </c>
      <c r="C132" s="198" t="s">
        <v>6</v>
      </c>
      <c r="D132" s="508">
        <v>5300</v>
      </c>
      <c r="E132" s="507" t="s">
        <v>87</v>
      </c>
      <c r="F132" s="507" t="s">
        <v>109</v>
      </c>
      <c r="G132" s="507" t="s">
        <v>154</v>
      </c>
    </row>
    <row r="133" spans="2:7" x14ac:dyDescent="0.35">
      <c r="B133" s="4" t="s">
        <v>65</v>
      </c>
      <c r="C133" s="198" t="s">
        <v>6</v>
      </c>
      <c r="D133" s="508">
        <v>5300</v>
      </c>
      <c r="E133" s="507" t="s">
        <v>87</v>
      </c>
      <c r="F133" s="507" t="s">
        <v>109</v>
      </c>
      <c r="G133" s="507" t="s">
        <v>154</v>
      </c>
    </row>
    <row r="134" spans="2:7" x14ac:dyDescent="0.35">
      <c r="B134" s="5" t="s">
        <v>60</v>
      </c>
      <c r="C134" s="198" t="s">
        <v>6</v>
      </c>
      <c r="D134" s="508">
        <v>0</v>
      </c>
      <c r="E134" s="507" t="s">
        <v>87</v>
      </c>
      <c r="F134" s="507" t="s">
        <v>109</v>
      </c>
      <c r="G134" s="507" t="s">
        <v>154</v>
      </c>
    </row>
    <row r="135" spans="2:7" x14ac:dyDescent="0.35">
      <c r="B135" s="5" t="s">
        <v>61</v>
      </c>
      <c r="C135" s="198" t="s">
        <v>6</v>
      </c>
      <c r="D135" s="508">
        <v>0</v>
      </c>
      <c r="E135" s="507" t="s">
        <v>87</v>
      </c>
      <c r="F135" s="507" t="s">
        <v>109</v>
      </c>
      <c r="G135" s="507" t="s">
        <v>154</v>
      </c>
    </row>
    <row r="136" spans="2:7" x14ac:dyDescent="0.35">
      <c r="B136" s="4" t="s">
        <v>58</v>
      </c>
      <c r="C136" s="199" t="s">
        <v>8</v>
      </c>
      <c r="D136" s="508">
        <v>48585.29</v>
      </c>
      <c r="E136" s="507" t="s">
        <v>87</v>
      </c>
      <c r="F136" s="507" t="s">
        <v>109</v>
      </c>
      <c r="G136" s="507" t="s">
        <v>154</v>
      </c>
    </row>
    <row r="137" spans="2:7" x14ac:dyDescent="0.35">
      <c r="B137" s="4" t="s">
        <v>66</v>
      </c>
      <c r="C137" s="199" t="s">
        <v>8</v>
      </c>
      <c r="D137" s="508">
        <v>48585.29</v>
      </c>
      <c r="E137" s="507" t="s">
        <v>87</v>
      </c>
      <c r="F137" s="507" t="s">
        <v>109</v>
      </c>
      <c r="G137" s="507" t="s">
        <v>154</v>
      </c>
    </row>
    <row r="138" spans="2:7" x14ac:dyDescent="0.35">
      <c r="B138" s="6" t="s">
        <v>62</v>
      </c>
      <c r="C138" s="199" t="s">
        <v>8</v>
      </c>
      <c r="D138" s="508">
        <v>0</v>
      </c>
      <c r="E138" s="507" t="s">
        <v>87</v>
      </c>
      <c r="F138" s="507" t="s">
        <v>109</v>
      </c>
      <c r="G138" s="507" t="s">
        <v>154</v>
      </c>
    </row>
    <row r="139" spans="2:7" x14ac:dyDescent="0.35">
      <c r="B139" s="6" t="s">
        <v>63</v>
      </c>
      <c r="C139" s="199" t="s">
        <v>8</v>
      </c>
      <c r="D139" s="508">
        <v>0</v>
      </c>
      <c r="E139" s="507" t="s">
        <v>87</v>
      </c>
      <c r="F139" s="507" t="s">
        <v>109</v>
      </c>
      <c r="G139" s="507" t="s">
        <v>154</v>
      </c>
    </row>
    <row r="140" spans="2:7" x14ac:dyDescent="0.35">
      <c r="B140" s="4" t="s">
        <v>59</v>
      </c>
      <c r="C140" s="3" t="s">
        <v>9</v>
      </c>
      <c r="D140" s="508">
        <v>1.1656</v>
      </c>
      <c r="E140" s="507" t="s">
        <v>87</v>
      </c>
      <c r="F140" s="507" t="s">
        <v>109</v>
      </c>
      <c r="G140" s="507" t="s">
        <v>154</v>
      </c>
    </row>
    <row r="141" spans="2:7" ht="56.5" x14ac:dyDescent="0.35">
      <c r="B141" s="34" t="s">
        <v>88</v>
      </c>
      <c r="C141" s="89"/>
      <c r="D141" s="506">
        <v>44.57</v>
      </c>
      <c r="E141" s="507" t="s">
        <v>87</v>
      </c>
      <c r="F141" s="507" t="s">
        <v>109</v>
      </c>
      <c r="G141" s="507" t="s">
        <v>154</v>
      </c>
    </row>
    <row r="142" spans="2:7" ht="28.5" x14ac:dyDescent="0.35">
      <c r="B142" s="509" t="s">
        <v>55</v>
      </c>
      <c r="C142" s="510"/>
      <c r="D142" s="508"/>
      <c r="E142" s="507" t="s">
        <v>87</v>
      </c>
      <c r="F142" s="507" t="s">
        <v>109</v>
      </c>
      <c r="G142" s="507" t="s">
        <v>154</v>
      </c>
    </row>
    <row r="143" spans="2:7" x14ac:dyDescent="0.35">
      <c r="B143" s="511" t="s">
        <v>0</v>
      </c>
      <c r="C143" s="510" t="s">
        <v>35</v>
      </c>
      <c r="D143" s="508">
        <v>3</v>
      </c>
      <c r="E143" s="507" t="s">
        <v>87</v>
      </c>
      <c r="F143" s="507" t="s">
        <v>109</v>
      </c>
      <c r="G143" s="507" t="s">
        <v>154</v>
      </c>
    </row>
    <row r="144" spans="2:7" x14ac:dyDescent="0.35">
      <c r="B144" s="511" t="s">
        <v>117</v>
      </c>
      <c r="C144" s="510" t="s">
        <v>34</v>
      </c>
      <c r="D144" s="508">
        <v>100</v>
      </c>
      <c r="E144" s="507" t="s">
        <v>87</v>
      </c>
      <c r="F144" s="507" t="s">
        <v>109</v>
      </c>
      <c r="G144" s="507" t="s">
        <v>154</v>
      </c>
    </row>
    <row r="145" spans="2:7" x14ac:dyDescent="0.35">
      <c r="B145" s="512" t="s">
        <v>20</v>
      </c>
      <c r="C145" s="510"/>
      <c r="D145" s="508"/>
      <c r="E145" s="507" t="s">
        <v>87</v>
      </c>
      <c r="F145" s="507" t="s">
        <v>109</v>
      </c>
      <c r="G145" s="507" t="s">
        <v>154</v>
      </c>
    </row>
    <row r="146" spans="2:7" x14ac:dyDescent="0.35">
      <c r="B146" s="511" t="s">
        <v>12</v>
      </c>
      <c r="C146" s="510"/>
      <c r="D146" s="508"/>
      <c r="E146" s="507" t="s">
        <v>87</v>
      </c>
      <c r="F146" s="507" t="s">
        <v>109</v>
      </c>
      <c r="G146" s="507" t="s">
        <v>154</v>
      </c>
    </row>
    <row r="147" spans="2:7" x14ac:dyDescent="0.35">
      <c r="B147" s="512" t="s">
        <v>26</v>
      </c>
      <c r="C147" s="510"/>
      <c r="D147" s="508"/>
      <c r="E147" s="507" t="s">
        <v>87</v>
      </c>
      <c r="F147" s="507" t="s">
        <v>109</v>
      </c>
      <c r="G147" s="507" t="s">
        <v>154</v>
      </c>
    </row>
    <row r="148" spans="2:7" x14ac:dyDescent="0.35">
      <c r="B148" s="511" t="s">
        <v>124</v>
      </c>
      <c r="C148" s="510" t="s">
        <v>34</v>
      </c>
      <c r="D148" s="508">
        <v>5</v>
      </c>
      <c r="E148" s="507" t="s">
        <v>87</v>
      </c>
      <c r="F148" s="507" t="s">
        <v>109</v>
      </c>
      <c r="G148" s="507" t="s">
        <v>154</v>
      </c>
    </row>
    <row r="149" spans="2:7" ht="28.5" x14ac:dyDescent="0.35">
      <c r="B149" s="509" t="s">
        <v>56</v>
      </c>
      <c r="C149" s="510" t="s">
        <v>42</v>
      </c>
      <c r="D149" s="508"/>
      <c r="E149" s="507" t="s">
        <v>87</v>
      </c>
      <c r="F149" s="507" t="s">
        <v>109</v>
      </c>
      <c r="G149" s="507" t="s">
        <v>154</v>
      </c>
    </row>
    <row r="150" spans="2:7" x14ac:dyDescent="0.35">
      <c r="B150" s="511" t="s">
        <v>0</v>
      </c>
      <c r="C150" s="510" t="s">
        <v>42</v>
      </c>
      <c r="D150" s="508">
        <v>2.95</v>
      </c>
      <c r="E150" s="507" t="s">
        <v>87</v>
      </c>
      <c r="F150" s="507" t="s">
        <v>109</v>
      </c>
      <c r="G150" s="507" t="s">
        <v>154</v>
      </c>
    </row>
    <row r="151" spans="2:7" x14ac:dyDescent="0.35">
      <c r="B151" s="511" t="s">
        <v>117</v>
      </c>
      <c r="C151" s="510" t="s">
        <v>42</v>
      </c>
      <c r="D151" s="508">
        <v>0.27210000000000001</v>
      </c>
      <c r="E151" s="507" t="s">
        <v>87</v>
      </c>
      <c r="F151" s="507" t="s">
        <v>109</v>
      </c>
      <c r="G151" s="507" t="s">
        <v>154</v>
      </c>
    </row>
    <row r="152" spans="2:7" x14ac:dyDescent="0.35">
      <c r="B152" s="512" t="s">
        <v>20</v>
      </c>
      <c r="C152" s="510" t="s">
        <v>42</v>
      </c>
      <c r="D152" s="508"/>
      <c r="E152" s="507" t="s">
        <v>87</v>
      </c>
      <c r="F152" s="507" t="s">
        <v>109</v>
      </c>
      <c r="G152" s="507" t="s">
        <v>154</v>
      </c>
    </row>
    <row r="153" spans="2:7" ht="28.5" x14ac:dyDescent="0.35">
      <c r="B153" s="512" t="s">
        <v>25</v>
      </c>
      <c r="C153" s="510" t="s">
        <v>42</v>
      </c>
      <c r="D153" s="508"/>
      <c r="E153" s="507" t="s">
        <v>87</v>
      </c>
      <c r="F153" s="507" t="s">
        <v>109</v>
      </c>
      <c r="G153" s="507" t="s">
        <v>154</v>
      </c>
    </row>
    <row r="154" spans="2:7" ht="28.5" x14ac:dyDescent="0.35">
      <c r="B154" s="512" t="s">
        <v>27</v>
      </c>
      <c r="C154" s="510" t="s">
        <v>42</v>
      </c>
      <c r="D154" s="508"/>
      <c r="E154" s="507" t="s">
        <v>87</v>
      </c>
      <c r="F154" s="507" t="s">
        <v>109</v>
      </c>
      <c r="G154" s="507" t="s">
        <v>154</v>
      </c>
    </row>
    <row r="155" spans="2:7" x14ac:dyDescent="0.35">
      <c r="B155" s="511" t="s">
        <v>125</v>
      </c>
      <c r="C155" s="510" t="s">
        <v>42</v>
      </c>
      <c r="D155" s="508">
        <v>1.702</v>
      </c>
      <c r="E155" s="507" t="s">
        <v>87</v>
      </c>
      <c r="F155" s="507" t="s">
        <v>109</v>
      </c>
      <c r="G155" s="507" t="s">
        <v>154</v>
      </c>
    </row>
    <row r="156" spans="2:7" ht="28.5" x14ac:dyDescent="0.35">
      <c r="B156" s="354" t="s">
        <v>89</v>
      </c>
      <c r="C156" s="31"/>
      <c r="D156" s="506">
        <v>9634.9421965660531</v>
      </c>
      <c r="E156" s="507" t="s">
        <v>87</v>
      </c>
      <c r="F156" s="507" t="s">
        <v>109</v>
      </c>
      <c r="G156" s="507" t="s">
        <v>154</v>
      </c>
    </row>
    <row r="157" spans="2:7" ht="56.5" x14ac:dyDescent="0.35">
      <c r="B157" s="29" t="s">
        <v>159</v>
      </c>
      <c r="C157" s="439" t="s">
        <v>46</v>
      </c>
      <c r="D157" s="508">
        <v>28045.27</v>
      </c>
      <c r="E157" s="507" t="s">
        <v>87</v>
      </c>
      <c r="F157" s="507" t="s">
        <v>109</v>
      </c>
      <c r="G157" s="507" t="s">
        <v>154</v>
      </c>
    </row>
    <row r="158" spans="2:7" x14ac:dyDescent="0.35">
      <c r="B158" s="29" t="s">
        <v>160</v>
      </c>
      <c r="C158" s="439" t="s">
        <v>8</v>
      </c>
      <c r="D158" s="508">
        <v>48585.29</v>
      </c>
      <c r="E158" s="507" t="s">
        <v>87</v>
      </c>
      <c r="F158" s="507" t="s">
        <v>109</v>
      </c>
      <c r="G158" s="507" t="s">
        <v>154</v>
      </c>
    </row>
    <row r="159" spans="2:7" ht="56.5" x14ac:dyDescent="0.35">
      <c r="B159" s="29" t="s">
        <v>161</v>
      </c>
      <c r="C159" s="439" t="s">
        <v>46</v>
      </c>
      <c r="D159" s="508">
        <v>37428.26</v>
      </c>
      <c r="E159" s="507" t="s">
        <v>87</v>
      </c>
      <c r="F159" s="507" t="s">
        <v>109</v>
      </c>
      <c r="G159" s="507" t="s">
        <v>154</v>
      </c>
    </row>
    <row r="160" spans="2:7" x14ac:dyDescent="0.35">
      <c r="B160" s="29" t="s">
        <v>162</v>
      </c>
      <c r="C160" s="439" t="s">
        <v>8</v>
      </c>
      <c r="D160" s="508">
        <v>48260.42</v>
      </c>
      <c r="E160" s="507" t="s">
        <v>87</v>
      </c>
      <c r="F160" s="507" t="s">
        <v>109</v>
      </c>
      <c r="G160" s="507" t="s">
        <v>154</v>
      </c>
    </row>
    <row r="161" spans="2:7" ht="42" x14ac:dyDescent="0.35">
      <c r="B161" s="353" t="s">
        <v>86</v>
      </c>
      <c r="C161" s="87"/>
      <c r="D161" s="506">
        <v>0</v>
      </c>
      <c r="E161" s="507" t="s">
        <v>87</v>
      </c>
      <c r="F161" s="507" t="s">
        <v>109</v>
      </c>
      <c r="G161" s="507" t="s">
        <v>155</v>
      </c>
    </row>
    <row r="162" spans="2:7" x14ac:dyDescent="0.35">
      <c r="B162" s="2" t="s">
        <v>13</v>
      </c>
      <c r="C162" s="198" t="s">
        <v>6</v>
      </c>
      <c r="D162" s="508">
        <v>14</v>
      </c>
      <c r="E162" s="507" t="s">
        <v>87</v>
      </c>
      <c r="F162" s="507" t="s">
        <v>109</v>
      </c>
      <c r="G162" s="507" t="s">
        <v>155</v>
      </c>
    </row>
    <row r="163" spans="2:7" x14ac:dyDescent="0.35">
      <c r="B163" s="4" t="s">
        <v>64</v>
      </c>
      <c r="C163" s="198" t="s">
        <v>6</v>
      </c>
      <c r="D163" s="508">
        <v>5296</v>
      </c>
      <c r="E163" s="507" t="s">
        <v>87</v>
      </c>
      <c r="F163" s="507" t="s">
        <v>109</v>
      </c>
      <c r="G163" s="507" t="s">
        <v>155</v>
      </c>
    </row>
    <row r="164" spans="2:7" x14ac:dyDescent="0.35">
      <c r="B164" s="4" t="s">
        <v>65</v>
      </c>
      <c r="C164" s="198" t="s">
        <v>6</v>
      </c>
      <c r="D164" s="508">
        <v>5296</v>
      </c>
      <c r="E164" s="507" t="s">
        <v>87</v>
      </c>
      <c r="F164" s="507" t="s">
        <v>109</v>
      </c>
      <c r="G164" s="507" t="s">
        <v>155</v>
      </c>
    </row>
    <row r="165" spans="2:7" x14ac:dyDescent="0.35">
      <c r="B165" s="5" t="s">
        <v>60</v>
      </c>
      <c r="C165" s="198" t="s">
        <v>6</v>
      </c>
      <c r="D165" s="508">
        <v>0</v>
      </c>
      <c r="E165" s="507" t="s">
        <v>87</v>
      </c>
      <c r="F165" s="507" t="s">
        <v>109</v>
      </c>
      <c r="G165" s="507" t="s">
        <v>155</v>
      </c>
    </row>
    <row r="166" spans="2:7" x14ac:dyDescent="0.35">
      <c r="B166" s="5" t="s">
        <v>61</v>
      </c>
      <c r="C166" s="198" t="s">
        <v>6</v>
      </c>
      <c r="D166" s="508">
        <v>0</v>
      </c>
      <c r="E166" s="507" t="s">
        <v>87</v>
      </c>
      <c r="F166" s="507" t="s">
        <v>109</v>
      </c>
      <c r="G166" s="507" t="s">
        <v>155</v>
      </c>
    </row>
    <row r="167" spans="2:7" x14ac:dyDescent="0.35">
      <c r="B167" s="4" t="s">
        <v>58</v>
      </c>
      <c r="C167" s="199" t="s">
        <v>8</v>
      </c>
      <c r="D167" s="508">
        <v>48546.61</v>
      </c>
      <c r="E167" s="507" t="s">
        <v>87</v>
      </c>
      <c r="F167" s="507" t="s">
        <v>109</v>
      </c>
      <c r="G167" s="507" t="s">
        <v>155</v>
      </c>
    </row>
    <row r="168" spans="2:7" x14ac:dyDescent="0.35">
      <c r="B168" s="4" t="s">
        <v>66</v>
      </c>
      <c r="C168" s="199" t="s">
        <v>8</v>
      </c>
      <c r="D168" s="508">
        <v>48546.61</v>
      </c>
      <c r="E168" s="507" t="s">
        <v>87</v>
      </c>
      <c r="F168" s="507" t="s">
        <v>109</v>
      </c>
      <c r="G168" s="507" t="s">
        <v>155</v>
      </c>
    </row>
    <row r="169" spans="2:7" x14ac:dyDescent="0.35">
      <c r="B169" s="6" t="s">
        <v>62</v>
      </c>
      <c r="C169" s="199" t="s">
        <v>8</v>
      </c>
      <c r="D169" s="508">
        <v>0</v>
      </c>
      <c r="E169" s="507" t="s">
        <v>87</v>
      </c>
      <c r="F169" s="507" t="s">
        <v>109</v>
      </c>
      <c r="G169" s="507" t="s">
        <v>155</v>
      </c>
    </row>
    <row r="170" spans="2:7" x14ac:dyDescent="0.35">
      <c r="B170" s="6" t="s">
        <v>63</v>
      </c>
      <c r="C170" s="199" t="s">
        <v>8</v>
      </c>
      <c r="D170" s="508">
        <v>0</v>
      </c>
      <c r="E170" s="507" t="s">
        <v>87</v>
      </c>
      <c r="F170" s="507" t="s">
        <v>109</v>
      </c>
      <c r="G170" s="507" t="s">
        <v>155</v>
      </c>
    </row>
    <row r="171" spans="2:7" x14ac:dyDescent="0.35">
      <c r="B171" s="4" t="s">
        <v>59</v>
      </c>
      <c r="C171" s="3" t="s">
        <v>9</v>
      </c>
      <c r="D171" s="508">
        <v>1.5903</v>
      </c>
      <c r="E171" s="507" t="s">
        <v>87</v>
      </c>
      <c r="F171" s="507" t="s">
        <v>109</v>
      </c>
      <c r="G171" s="507" t="s">
        <v>155</v>
      </c>
    </row>
    <row r="172" spans="2:7" ht="56.5" x14ac:dyDescent="0.35">
      <c r="B172" s="34" t="s">
        <v>88</v>
      </c>
      <c r="C172" s="89"/>
      <c r="D172" s="506">
        <v>38.980000000000004</v>
      </c>
      <c r="E172" s="507" t="s">
        <v>87</v>
      </c>
      <c r="F172" s="507" t="s">
        <v>109</v>
      </c>
      <c r="G172" s="507" t="s">
        <v>155</v>
      </c>
    </row>
    <row r="173" spans="2:7" ht="28.5" x14ac:dyDescent="0.35">
      <c r="B173" s="513" t="s">
        <v>55</v>
      </c>
      <c r="C173" s="514"/>
      <c r="D173" s="508"/>
      <c r="E173" s="507" t="s">
        <v>87</v>
      </c>
      <c r="F173" s="507" t="s">
        <v>109</v>
      </c>
      <c r="G173" s="507" t="s">
        <v>155</v>
      </c>
    </row>
    <row r="174" spans="2:7" x14ac:dyDescent="0.35">
      <c r="B174" s="515" t="s">
        <v>0</v>
      </c>
      <c r="C174" s="514" t="s">
        <v>35</v>
      </c>
      <c r="D174" s="508">
        <v>3</v>
      </c>
      <c r="E174" s="507" t="s">
        <v>87</v>
      </c>
      <c r="F174" s="507" t="s">
        <v>109</v>
      </c>
      <c r="G174" s="507" t="s">
        <v>155</v>
      </c>
    </row>
    <row r="175" spans="2:7" x14ac:dyDescent="0.35">
      <c r="B175" s="515" t="s">
        <v>117</v>
      </c>
      <c r="C175" s="514" t="s">
        <v>34</v>
      </c>
      <c r="D175" s="508">
        <v>50</v>
      </c>
      <c r="E175" s="507" t="s">
        <v>87</v>
      </c>
      <c r="F175" s="507" t="s">
        <v>109</v>
      </c>
      <c r="G175" s="507" t="s">
        <v>155</v>
      </c>
    </row>
    <row r="176" spans="2:7" x14ac:dyDescent="0.35">
      <c r="B176" s="516" t="s">
        <v>20</v>
      </c>
      <c r="C176" s="514"/>
      <c r="D176" s="508"/>
      <c r="E176" s="507" t="s">
        <v>87</v>
      </c>
      <c r="F176" s="507" t="s">
        <v>109</v>
      </c>
      <c r="G176" s="507" t="s">
        <v>155</v>
      </c>
    </row>
    <row r="177" spans="2:7" x14ac:dyDescent="0.35">
      <c r="B177" s="515" t="s">
        <v>12</v>
      </c>
      <c r="C177" s="514"/>
      <c r="D177" s="508"/>
      <c r="E177" s="507" t="s">
        <v>87</v>
      </c>
      <c r="F177" s="507" t="s">
        <v>109</v>
      </c>
      <c r="G177" s="507" t="s">
        <v>155</v>
      </c>
    </row>
    <row r="178" spans="2:7" x14ac:dyDescent="0.35">
      <c r="B178" s="516" t="s">
        <v>26</v>
      </c>
      <c r="C178" s="514" t="s">
        <v>35</v>
      </c>
      <c r="D178" s="508">
        <v>5</v>
      </c>
      <c r="E178" s="507" t="s">
        <v>87</v>
      </c>
      <c r="F178" s="507" t="s">
        <v>109</v>
      </c>
      <c r="G178" s="507" t="s">
        <v>155</v>
      </c>
    </row>
    <row r="179" spans="2:7" x14ac:dyDescent="0.35">
      <c r="B179" s="515" t="s">
        <v>130</v>
      </c>
      <c r="C179" s="514"/>
      <c r="D179" s="508">
        <v>0</v>
      </c>
      <c r="E179" s="507" t="s">
        <v>87</v>
      </c>
      <c r="F179" s="507" t="s">
        <v>109</v>
      </c>
      <c r="G179" s="507" t="s">
        <v>155</v>
      </c>
    </row>
    <row r="180" spans="2:7" ht="28.5" x14ac:dyDescent="0.35">
      <c r="B180" s="513" t="s">
        <v>56</v>
      </c>
      <c r="C180" s="514" t="s">
        <v>42</v>
      </c>
      <c r="D180" s="508"/>
      <c r="E180" s="507" t="s">
        <v>87</v>
      </c>
      <c r="F180" s="507" t="s">
        <v>109</v>
      </c>
      <c r="G180" s="507" t="s">
        <v>155</v>
      </c>
    </row>
    <row r="181" spans="2:7" x14ac:dyDescent="0.35">
      <c r="B181" s="515" t="s">
        <v>0</v>
      </c>
      <c r="C181" s="514" t="s">
        <v>42</v>
      </c>
      <c r="D181" s="508">
        <v>2.95</v>
      </c>
      <c r="E181" s="507" t="s">
        <v>87</v>
      </c>
      <c r="F181" s="507" t="s">
        <v>109</v>
      </c>
      <c r="G181" s="507" t="s">
        <v>155</v>
      </c>
    </row>
    <row r="182" spans="2:7" x14ac:dyDescent="0.35">
      <c r="B182" s="515" t="s">
        <v>117</v>
      </c>
      <c r="C182" s="514" t="s">
        <v>42</v>
      </c>
      <c r="D182" s="508">
        <v>0.27200000000000002</v>
      </c>
      <c r="E182" s="507" t="s">
        <v>87</v>
      </c>
      <c r="F182" s="507" t="s">
        <v>109</v>
      </c>
      <c r="G182" s="507" t="s">
        <v>155</v>
      </c>
    </row>
    <row r="183" spans="2:7" x14ac:dyDescent="0.35">
      <c r="B183" s="516" t="s">
        <v>20</v>
      </c>
      <c r="C183" s="514" t="s">
        <v>42</v>
      </c>
      <c r="D183" s="508"/>
      <c r="E183" s="507" t="s">
        <v>87</v>
      </c>
      <c r="F183" s="507" t="s">
        <v>109</v>
      </c>
      <c r="G183" s="507" t="s">
        <v>155</v>
      </c>
    </row>
    <row r="184" spans="2:7" ht="28.5" x14ac:dyDescent="0.35">
      <c r="B184" s="516" t="s">
        <v>25</v>
      </c>
      <c r="C184" s="514" t="s">
        <v>42</v>
      </c>
      <c r="D184" s="508"/>
      <c r="E184" s="507" t="s">
        <v>87</v>
      </c>
      <c r="F184" s="507" t="s">
        <v>109</v>
      </c>
      <c r="G184" s="507" t="s">
        <v>155</v>
      </c>
    </row>
    <row r="185" spans="2:7" ht="28.5" x14ac:dyDescent="0.35">
      <c r="B185" s="516" t="s">
        <v>27</v>
      </c>
      <c r="C185" s="514" t="s">
        <v>42</v>
      </c>
      <c r="D185" s="508">
        <v>3.306</v>
      </c>
      <c r="E185" s="507" t="s">
        <v>87</v>
      </c>
      <c r="F185" s="507" t="s">
        <v>109</v>
      </c>
      <c r="G185" s="507" t="s">
        <v>155</v>
      </c>
    </row>
    <row r="186" spans="2:7" x14ac:dyDescent="0.35">
      <c r="B186" s="515" t="s">
        <v>131</v>
      </c>
      <c r="C186" s="514" t="s">
        <v>42</v>
      </c>
      <c r="D186" s="508">
        <v>0</v>
      </c>
      <c r="E186" s="507" t="s">
        <v>87</v>
      </c>
      <c r="F186" s="507" t="s">
        <v>109</v>
      </c>
      <c r="G186" s="507" t="s">
        <v>155</v>
      </c>
    </row>
    <row r="187" spans="2:7" ht="28.5" x14ac:dyDescent="0.35">
      <c r="B187" s="354" t="s">
        <v>89</v>
      </c>
      <c r="C187" s="31"/>
      <c r="D187" s="506">
        <v>7704.8178267925541</v>
      </c>
      <c r="E187" s="507" t="s">
        <v>87</v>
      </c>
      <c r="F187" s="507" t="s">
        <v>109</v>
      </c>
      <c r="G187" s="507" t="s">
        <v>155</v>
      </c>
    </row>
    <row r="188" spans="2:7" ht="56.5" x14ac:dyDescent="0.35">
      <c r="B188" s="29" t="s">
        <v>163</v>
      </c>
      <c r="C188" s="439" t="s">
        <v>46</v>
      </c>
      <c r="D188" s="508">
        <v>30162.04</v>
      </c>
      <c r="E188" s="507" t="s">
        <v>87</v>
      </c>
      <c r="F188" s="507" t="s">
        <v>109</v>
      </c>
      <c r="G188" s="507" t="s">
        <v>155</v>
      </c>
    </row>
    <row r="189" spans="2:7" x14ac:dyDescent="0.35">
      <c r="B189" s="29" t="s">
        <v>164</v>
      </c>
      <c r="C189" s="439" t="s">
        <v>8</v>
      </c>
      <c r="D189" s="508">
        <v>48546.61</v>
      </c>
      <c r="E189" s="507" t="s">
        <v>87</v>
      </c>
      <c r="F189" s="507" t="s">
        <v>109</v>
      </c>
      <c r="G189" s="507" t="s">
        <v>155</v>
      </c>
    </row>
    <row r="190" spans="2:7" ht="56.5" x14ac:dyDescent="0.35">
      <c r="B190" s="29" t="s">
        <v>165</v>
      </c>
      <c r="C190" s="439" t="s">
        <v>46</v>
      </c>
      <c r="D190" s="508">
        <v>37306.67</v>
      </c>
      <c r="E190" s="507" t="s">
        <v>87</v>
      </c>
      <c r="F190" s="507" t="s">
        <v>109</v>
      </c>
      <c r="G190" s="507" t="s">
        <v>155</v>
      </c>
    </row>
    <row r="191" spans="2:7" x14ac:dyDescent="0.35">
      <c r="B191" s="29" t="s">
        <v>166</v>
      </c>
      <c r="C191" s="439" t="s">
        <v>8</v>
      </c>
      <c r="D191" s="508">
        <v>47828.43</v>
      </c>
      <c r="E191" s="507" t="s">
        <v>87</v>
      </c>
      <c r="F191" s="507" t="s">
        <v>109</v>
      </c>
      <c r="G191" s="507" t="s">
        <v>155</v>
      </c>
    </row>
    <row r="192" spans="2:7" ht="42" x14ac:dyDescent="0.35">
      <c r="B192" s="353" t="s">
        <v>86</v>
      </c>
      <c r="C192" s="87"/>
      <c r="D192" s="506">
        <v>0</v>
      </c>
      <c r="E192" s="507" t="s">
        <v>87</v>
      </c>
      <c r="F192" s="507" t="s">
        <v>109</v>
      </c>
      <c r="G192" s="507" t="s">
        <v>156</v>
      </c>
    </row>
    <row r="193" spans="2:7" x14ac:dyDescent="0.35">
      <c r="B193" s="2" t="s">
        <v>13</v>
      </c>
      <c r="C193" s="198" t="s">
        <v>6</v>
      </c>
      <c r="D193" s="508">
        <v>16</v>
      </c>
      <c r="E193" s="507" t="s">
        <v>87</v>
      </c>
      <c r="F193" s="507" t="s">
        <v>109</v>
      </c>
      <c r="G193" s="507" t="s">
        <v>156</v>
      </c>
    </row>
    <row r="194" spans="2:7" x14ac:dyDescent="0.35">
      <c r="B194" s="4" t="s">
        <v>64</v>
      </c>
      <c r="C194" s="198" t="s">
        <v>6</v>
      </c>
      <c r="D194" s="508">
        <v>6124</v>
      </c>
      <c r="E194" s="507" t="s">
        <v>87</v>
      </c>
      <c r="F194" s="507" t="s">
        <v>109</v>
      </c>
      <c r="G194" s="507" t="s">
        <v>156</v>
      </c>
    </row>
    <row r="195" spans="2:7" x14ac:dyDescent="0.35">
      <c r="B195" s="4" t="s">
        <v>65</v>
      </c>
      <c r="C195" s="198" t="s">
        <v>6</v>
      </c>
      <c r="D195" s="508">
        <v>6124</v>
      </c>
      <c r="E195" s="507" t="s">
        <v>87</v>
      </c>
      <c r="F195" s="507" t="s">
        <v>109</v>
      </c>
      <c r="G195" s="507" t="s">
        <v>156</v>
      </c>
    </row>
    <row r="196" spans="2:7" x14ac:dyDescent="0.35">
      <c r="B196" s="5" t="s">
        <v>60</v>
      </c>
      <c r="C196" s="198" t="s">
        <v>6</v>
      </c>
      <c r="D196" s="508">
        <v>0</v>
      </c>
      <c r="E196" s="507" t="s">
        <v>87</v>
      </c>
      <c r="F196" s="507" t="s">
        <v>109</v>
      </c>
      <c r="G196" s="507" t="s">
        <v>156</v>
      </c>
    </row>
    <row r="197" spans="2:7" x14ac:dyDescent="0.35">
      <c r="B197" s="5" t="s">
        <v>61</v>
      </c>
      <c r="C197" s="198" t="s">
        <v>6</v>
      </c>
      <c r="D197" s="508">
        <v>0</v>
      </c>
      <c r="E197" s="507" t="s">
        <v>87</v>
      </c>
      <c r="F197" s="507" t="s">
        <v>109</v>
      </c>
      <c r="G197" s="507" t="s">
        <v>156</v>
      </c>
    </row>
    <row r="198" spans="2:7" x14ac:dyDescent="0.35">
      <c r="B198" s="4" t="s">
        <v>58</v>
      </c>
      <c r="C198" s="199" t="s">
        <v>8</v>
      </c>
      <c r="D198" s="508">
        <v>59299.839999999997</v>
      </c>
      <c r="E198" s="507" t="s">
        <v>87</v>
      </c>
      <c r="F198" s="507" t="s">
        <v>109</v>
      </c>
      <c r="G198" s="507" t="s">
        <v>156</v>
      </c>
    </row>
    <row r="199" spans="2:7" x14ac:dyDescent="0.35">
      <c r="B199" s="4" t="s">
        <v>66</v>
      </c>
      <c r="C199" s="199" t="s">
        <v>8</v>
      </c>
      <c r="D199" s="508">
        <v>59299.839999999997</v>
      </c>
      <c r="E199" s="507" t="s">
        <v>87</v>
      </c>
      <c r="F199" s="507" t="s">
        <v>109</v>
      </c>
      <c r="G199" s="507" t="s">
        <v>156</v>
      </c>
    </row>
    <row r="200" spans="2:7" x14ac:dyDescent="0.35">
      <c r="B200" s="6" t="s">
        <v>62</v>
      </c>
      <c r="C200" s="199" t="s">
        <v>8</v>
      </c>
      <c r="D200" s="508">
        <v>0</v>
      </c>
      <c r="E200" s="507" t="s">
        <v>87</v>
      </c>
      <c r="F200" s="507" t="s">
        <v>109</v>
      </c>
      <c r="G200" s="507" t="s">
        <v>156</v>
      </c>
    </row>
    <row r="201" spans="2:7" x14ac:dyDescent="0.35">
      <c r="B201" s="6" t="s">
        <v>63</v>
      </c>
      <c r="C201" s="199" t="s">
        <v>8</v>
      </c>
      <c r="D201" s="508">
        <v>0</v>
      </c>
      <c r="E201" s="507" t="s">
        <v>87</v>
      </c>
      <c r="F201" s="507" t="s">
        <v>109</v>
      </c>
      <c r="G201" s="507" t="s">
        <v>156</v>
      </c>
    </row>
    <row r="202" spans="2:7" x14ac:dyDescent="0.35">
      <c r="B202" s="4" t="s">
        <v>59</v>
      </c>
      <c r="C202" s="3" t="s">
        <v>9</v>
      </c>
      <c r="D202" s="508">
        <v>1.3220000000000001</v>
      </c>
      <c r="E202" s="507" t="s">
        <v>87</v>
      </c>
      <c r="F202" s="507" t="s">
        <v>109</v>
      </c>
      <c r="G202" s="507" t="s">
        <v>156</v>
      </c>
    </row>
    <row r="203" spans="2:7" ht="56.5" x14ac:dyDescent="0.35">
      <c r="B203" s="34" t="s">
        <v>88</v>
      </c>
      <c r="C203" s="89"/>
      <c r="D203" s="506">
        <v>44.92</v>
      </c>
      <c r="E203" s="507" t="s">
        <v>87</v>
      </c>
      <c r="F203" s="507" t="s">
        <v>109</v>
      </c>
      <c r="G203" s="507" t="s">
        <v>156</v>
      </c>
    </row>
    <row r="204" spans="2:7" ht="28.5" x14ac:dyDescent="0.35">
      <c r="B204" s="517" t="s">
        <v>55</v>
      </c>
      <c r="C204" s="518"/>
      <c r="D204" s="508"/>
      <c r="E204" s="507" t="s">
        <v>87</v>
      </c>
      <c r="F204" s="507" t="s">
        <v>109</v>
      </c>
      <c r="G204" s="507" t="s">
        <v>156</v>
      </c>
    </row>
    <row r="205" spans="2:7" x14ac:dyDescent="0.35">
      <c r="B205" s="519" t="s">
        <v>0</v>
      </c>
      <c r="C205" s="518" t="s">
        <v>35</v>
      </c>
      <c r="D205" s="508">
        <v>6</v>
      </c>
      <c r="E205" s="507" t="s">
        <v>87</v>
      </c>
      <c r="F205" s="507" t="s">
        <v>109</v>
      </c>
      <c r="G205" s="507" t="s">
        <v>156</v>
      </c>
    </row>
    <row r="206" spans="2:7" x14ac:dyDescent="0.35">
      <c r="B206" s="519" t="s">
        <v>117</v>
      </c>
      <c r="C206" s="518" t="s">
        <v>34</v>
      </c>
      <c r="D206" s="508">
        <v>100</v>
      </c>
      <c r="E206" s="507" t="s">
        <v>87</v>
      </c>
      <c r="F206" s="507" t="s">
        <v>109</v>
      </c>
      <c r="G206" s="507" t="s">
        <v>156</v>
      </c>
    </row>
    <row r="207" spans="2:7" x14ac:dyDescent="0.35">
      <c r="B207" s="520" t="s">
        <v>20</v>
      </c>
      <c r="C207" s="518"/>
      <c r="D207" s="508"/>
      <c r="E207" s="507" t="s">
        <v>87</v>
      </c>
      <c r="F207" s="507" t="s">
        <v>109</v>
      </c>
      <c r="G207" s="507" t="s">
        <v>156</v>
      </c>
    </row>
    <row r="208" spans="2:7" x14ac:dyDescent="0.35">
      <c r="B208" s="519" t="s">
        <v>12</v>
      </c>
      <c r="C208" s="518"/>
      <c r="D208" s="508"/>
      <c r="E208" s="507" t="s">
        <v>87</v>
      </c>
      <c r="F208" s="507" t="s">
        <v>109</v>
      </c>
      <c r="G208" s="507" t="s">
        <v>156</v>
      </c>
    </row>
    <row r="209" spans="2:7" x14ac:dyDescent="0.35">
      <c r="B209" s="520" t="s">
        <v>26</v>
      </c>
      <c r="C209" s="518">
        <v>0</v>
      </c>
      <c r="D209" s="508">
        <v>0</v>
      </c>
      <c r="E209" s="507" t="s">
        <v>87</v>
      </c>
      <c r="F209" s="507" t="s">
        <v>109</v>
      </c>
      <c r="G209" s="507" t="s">
        <v>156</v>
      </c>
    </row>
    <row r="210" spans="2:7" x14ac:dyDescent="0.35">
      <c r="B210" s="519" t="s">
        <v>130</v>
      </c>
      <c r="C210" s="518"/>
      <c r="D210" s="508">
        <v>0</v>
      </c>
      <c r="E210" s="507" t="s">
        <v>87</v>
      </c>
      <c r="F210" s="507" t="s">
        <v>109</v>
      </c>
      <c r="G210" s="507" t="s">
        <v>156</v>
      </c>
    </row>
    <row r="211" spans="2:7" ht="28.5" x14ac:dyDescent="0.35">
      <c r="B211" s="517" t="s">
        <v>56</v>
      </c>
      <c r="C211" s="518" t="s">
        <v>42</v>
      </c>
      <c r="D211" s="508"/>
      <c r="E211" s="507" t="s">
        <v>87</v>
      </c>
      <c r="F211" s="507" t="s">
        <v>109</v>
      </c>
      <c r="G211" s="507" t="s">
        <v>156</v>
      </c>
    </row>
    <row r="212" spans="2:7" x14ac:dyDescent="0.35">
      <c r="B212" s="519" t="s">
        <v>0</v>
      </c>
      <c r="C212" s="518" t="s">
        <v>42</v>
      </c>
      <c r="D212" s="508">
        <v>2.95</v>
      </c>
      <c r="E212" s="507" t="s">
        <v>87</v>
      </c>
      <c r="F212" s="507" t="s">
        <v>109</v>
      </c>
      <c r="G212" s="507" t="s">
        <v>156</v>
      </c>
    </row>
    <row r="213" spans="2:7" x14ac:dyDescent="0.35">
      <c r="B213" s="519" t="s">
        <v>117</v>
      </c>
      <c r="C213" s="518" t="s">
        <v>42</v>
      </c>
      <c r="D213" s="508">
        <v>0.2722</v>
      </c>
      <c r="E213" s="507" t="s">
        <v>87</v>
      </c>
      <c r="F213" s="507" t="s">
        <v>109</v>
      </c>
      <c r="G213" s="507" t="s">
        <v>156</v>
      </c>
    </row>
    <row r="214" spans="2:7" x14ac:dyDescent="0.35">
      <c r="B214" s="520" t="s">
        <v>20</v>
      </c>
      <c r="C214" s="518" t="s">
        <v>42</v>
      </c>
      <c r="D214" s="508"/>
      <c r="E214" s="507" t="s">
        <v>87</v>
      </c>
      <c r="F214" s="507" t="s">
        <v>109</v>
      </c>
      <c r="G214" s="507" t="s">
        <v>156</v>
      </c>
    </row>
    <row r="215" spans="2:7" ht="28.5" x14ac:dyDescent="0.35">
      <c r="B215" s="520" t="s">
        <v>25</v>
      </c>
      <c r="C215" s="518" t="s">
        <v>42</v>
      </c>
      <c r="D215" s="508"/>
      <c r="E215" s="507" t="s">
        <v>87</v>
      </c>
      <c r="F215" s="507" t="s">
        <v>109</v>
      </c>
      <c r="G215" s="507" t="s">
        <v>156</v>
      </c>
    </row>
    <row r="216" spans="2:7" ht="28.5" x14ac:dyDescent="0.35">
      <c r="B216" s="520" t="s">
        <v>27</v>
      </c>
      <c r="C216" s="518" t="s">
        <v>42</v>
      </c>
      <c r="D216" s="508">
        <v>0</v>
      </c>
      <c r="E216" s="507" t="s">
        <v>87</v>
      </c>
      <c r="F216" s="507" t="s">
        <v>109</v>
      </c>
      <c r="G216" s="507" t="s">
        <v>156</v>
      </c>
    </row>
    <row r="217" spans="2:7" x14ac:dyDescent="0.35">
      <c r="B217" s="519" t="s">
        <v>131</v>
      </c>
      <c r="C217" s="518" t="s">
        <v>42</v>
      </c>
      <c r="D217" s="508">
        <v>0</v>
      </c>
      <c r="E217" s="507" t="s">
        <v>87</v>
      </c>
      <c r="F217" s="507" t="s">
        <v>109</v>
      </c>
      <c r="G217" s="507" t="s">
        <v>156</v>
      </c>
    </row>
    <row r="218" spans="2:7" ht="28.5" x14ac:dyDescent="0.35">
      <c r="B218" s="354" t="s">
        <v>89</v>
      </c>
      <c r="C218" s="31"/>
      <c r="D218" s="506">
        <v>21777.571687290601</v>
      </c>
      <c r="E218" s="507" t="s">
        <v>87</v>
      </c>
      <c r="F218" s="507" t="s">
        <v>109</v>
      </c>
      <c r="G218" s="507" t="s">
        <v>156</v>
      </c>
    </row>
    <row r="219" spans="2:7" ht="56.5" x14ac:dyDescent="0.35">
      <c r="B219" s="29" t="s">
        <v>167</v>
      </c>
      <c r="C219" s="439" t="s">
        <v>46</v>
      </c>
      <c r="D219" s="508">
        <v>37718.199999999997</v>
      </c>
      <c r="E219" s="507" t="s">
        <v>87</v>
      </c>
      <c r="F219" s="507" t="s">
        <v>109</v>
      </c>
      <c r="G219" s="507" t="s">
        <v>156</v>
      </c>
    </row>
    <row r="220" spans="2:7" x14ac:dyDescent="0.35">
      <c r="B220" s="29" t="s">
        <v>168</v>
      </c>
      <c r="C220" s="439" t="s">
        <v>8</v>
      </c>
      <c r="D220" s="508">
        <v>59299.839999999997</v>
      </c>
      <c r="E220" s="507" t="s">
        <v>87</v>
      </c>
      <c r="F220" s="507" t="s">
        <v>109</v>
      </c>
      <c r="G220" s="507" t="s">
        <v>156</v>
      </c>
    </row>
    <row r="221" spans="2:7" ht="56.5" x14ac:dyDescent="0.35">
      <c r="B221" s="29" t="s">
        <v>169</v>
      </c>
      <c r="C221" s="439" t="s">
        <v>46</v>
      </c>
      <c r="D221" s="508">
        <v>47950.27</v>
      </c>
      <c r="E221" s="507" t="s">
        <v>87</v>
      </c>
      <c r="F221" s="507" t="s">
        <v>109</v>
      </c>
      <c r="G221" s="507" t="s">
        <v>156</v>
      </c>
    </row>
    <row r="222" spans="2:7" x14ac:dyDescent="0.35">
      <c r="B222" s="29" t="s">
        <v>170</v>
      </c>
      <c r="C222" s="439" t="s">
        <v>8</v>
      </c>
      <c r="D222" s="508">
        <v>47792.36</v>
      </c>
      <c r="E222" s="507" t="s">
        <v>87</v>
      </c>
      <c r="F222" s="507" t="s">
        <v>109</v>
      </c>
      <c r="G222" s="507" t="s">
        <v>156</v>
      </c>
    </row>
    <row r="223" spans="2:7" ht="42" x14ac:dyDescent="0.35">
      <c r="B223" s="353" t="s">
        <v>86</v>
      </c>
      <c r="C223" s="87"/>
      <c r="D223" s="506">
        <v>-24.518736000002825</v>
      </c>
      <c r="E223" s="507" t="s">
        <v>87</v>
      </c>
      <c r="F223" s="507" t="s">
        <v>109</v>
      </c>
      <c r="G223" s="507" t="s">
        <v>157</v>
      </c>
    </row>
    <row r="224" spans="2:7" x14ac:dyDescent="0.35">
      <c r="B224" s="2" t="s">
        <v>13</v>
      </c>
      <c r="C224" s="198" t="s">
        <v>6</v>
      </c>
      <c r="D224" s="508">
        <v>16</v>
      </c>
      <c r="E224" s="507" t="s">
        <v>87</v>
      </c>
      <c r="F224" s="507" t="s">
        <v>109</v>
      </c>
      <c r="G224" s="507" t="s">
        <v>157</v>
      </c>
    </row>
    <row r="225" spans="2:7" x14ac:dyDescent="0.35">
      <c r="B225" s="4" t="s">
        <v>64</v>
      </c>
      <c r="C225" s="198" t="s">
        <v>6</v>
      </c>
      <c r="D225" s="508">
        <v>5886</v>
      </c>
      <c r="E225" s="507" t="s">
        <v>87</v>
      </c>
      <c r="F225" s="507" t="s">
        <v>109</v>
      </c>
      <c r="G225" s="507" t="s">
        <v>157</v>
      </c>
    </row>
    <row r="226" spans="2:7" x14ac:dyDescent="0.35">
      <c r="B226" s="4" t="s">
        <v>65</v>
      </c>
      <c r="C226" s="198" t="s">
        <v>6</v>
      </c>
      <c r="D226" s="508">
        <v>5884</v>
      </c>
      <c r="E226" s="507" t="s">
        <v>87</v>
      </c>
      <c r="F226" s="507" t="s">
        <v>109</v>
      </c>
      <c r="G226" s="507" t="s">
        <v>157</v>
      </c>
    </row>
    <row r="227" spans="2:7" x14ac:dyDescent="0.35">
      <c r="B227" s="5" t="s">
        <v>60</v>
      </c>
      <c r="C227" s="198" t="s">
        <v>6</v>
      </c>
      <c r="D227" s="508">
        <v>0</v>
      </c>
      <c r="E227" s="507" t="s">
        <v>87</v>
      </c>
      <c r="F227" s="507" t="s">
        <v>109</v>
      </c>
      <c r="G227" s="507" t="s">
        <v>157</v>
      </c>
    </row>
    <row r="228" spans="2:7" x14ac:dyDescent="0.35">
      <c r="B228" s="5" t="s">
        <v>61</v>
      </c>
      <c r="C228" s="198" t="s">
        <v>6</v>
      </c>
      <c r="D228" s="508">
        <v>2</v>
      </c>
      <c r="E228" s="507" t="s">
        <v>87</v>
      </c>
      <c r="F228" s="507" t="s">
        <v>109</v>
      </c>
      <c r="G228" s="507" t="s">
        <v>157</v>
      </c>
    </row>
    <row r="229" spans="2:7" x14ac:dyDescent="0.35">
      <c r="B229" s="4" t="s">
        <v>58</v>
      </c>
      <c r="C229" s="199" t="s">
        <v>8</v>
      </c>
      <c r="D229" s="508">
        <v>56719.78</v>
      </c>
      <c r="E229" s="507" t="s">
        <v>87</v>
      </c>
      <c r="F229" s="507" t="s">
        <v>109</v>
      </c>
      <c r="G229" s="507" t="s">
        <v>157</v>
      </c>
    </row>
    <row r="230" spans="2:7" x14ac:dyDescent="0.35">
      <c r="B230" s="4" t="s">
        <v>66</v>
      </c>
      <c r="C230" s="199" t="s">
        <v>8</v>
      </c>
      <c r="D230" s="508">
        <v>56699.59</v>
      </c>
      <c r="E230" s="507" t="s">
        <v>87</v>
      </c>
      <c r="F230" s="507" t="s">
        <v>109</v>
      </c>
      <c r="G230" s="507" t="s">
        <v>157</v>
      </c>
    </row>
    <row r="231" spans="2:7" x14ac:dyDescent="0.35">
      <c r="B231" s="6" t="s">
        <v>62</v>
      </c>
      <c r="C231" s="199" t="s">
        <v>8</v>
      </c>
      <c r="D231" s="508">
        <v>0</v>
      </c>
      <c r="E231" s="507" t="s">
        <v>87</v>
      </c>
      <c r="F231" s="507" t="s">
        <v>109</v>
      </c>
      <c r="G231" s="507" t="s">
        <v>157</v>
      </c>
    </row>
    <row r="232" spans="2:7" x14ac:dyDescent="0.35">
      <c r="B232" s="6" t="s">
        <v>63</v>
      </c>
      <c r="C232" s="199" t="s">
        <v>8</v>
      </c>
      <c r="D232" s="508">
        <v>20.190000000000001</v>
      </c>
      <c r="E232" s="507" t="s">
        <v>87</v>
      </c>
      <c r="F232" s="507" t="s">
        <v>109</v>
      </c>
      <c r="G232" s="507" t="s">
        <v>157</v>
      </c>
    </row>
    <row r="233" spans="2:7" x14ac:dyDescent="0.35">
      <c r="B233" s="4" t="s">
        <v>59</v>
      </c>
      <c r="C233" s="3" t="s">
        <v>9</v>
      </c>
      <c r="D233" s="508">
        <v>1.2143999999999999</v>
      </c>
      <c r="E233" s="507" t="s">
        <v>87</v>
      </c>
      <c r="F233" s="507" t="s">
        <v>109</v>
      </c>
      <c r="G233" s="507" t="s">
        <v>157</v>
      </c>
    </row>
    <row r="234" spans="2:7" ht="56.5" x14ac:dyDescent="0.35">
      <c r="B234" s="34" t="s">
        <v>88</v>
      </c>
      <c r="C234" s="89"/>
      <c r="D234" s="506">
        <v>106.45896500000001</v>
      </c>
      <c r="E234" s="507" t="s">
        <v>87</v>
      </c>
      <c r="F234" s="507" t="s">
        <v>109</v>
      </c>
      <c r="G234" s="507" t="s">
        <v>157</v>
      </c>
    </row>
    <row r="235" spans="2:7" ht="28.5" x14ac:dyDescent="0.35">
      <c r="B235" s="517" t="s">
        <v>55</v>
      </c>
      <c r="C235" s="518"/>
      <c r="D235" s="508"/>
      <c r="E235" s="507" t="s">
        <v>87</v>
      </c>
      <c r="F235" s="507" t="s">
        <v>109</v>
      </c>
      <c r="G235" s="507" t="s">
        <v>157</v>
      </c>
    </row>
    <row r="236" spans="2:7" x14ac:dyDescent="0.35">
      <c r="B236" s="519" t="s">
        <v>0</v>
      </c>
      <c r="C236" s="518" t="s">
        <v>35</v>
      </c>
      <c r="D236" s="508">
        <v>2</v>
      </c>
      <c r="E236" s="507" t="s">
        <v>87</v>
      </c>
      <c r="F236" s="507" t="s">
        <v>109</v>
      </c>
      <c r="G236" s="507" t="s">
        <v>157</v>
      </c>
    </row>
    <row r="237" spans="2:7" x14ac:dyDescent="0.35">
      <c r="B237" s="519" t="s">
        <v>117</v>
      </c>
      <c r="C237" s="518" t="s">
        <v>34</v>
      </c>
      <c r="D237" s="508">
        <v>100</v>
      </c>
      <c r="E237" s="507" t="s">
        <v>87</v>
      </c>
      <c r="F237" s="507" t="s">
        <v>109</v>
      </c>
      <c r="G237" s="507" t="s">
        <v>157</v>
      </c>
    </row>
    <row r="238" spans="2:7" x14ac:dyDescent="0.35">
      <c r="B238" s="520" t="s">
        <v>14</v>
      </c>
      <c r="C238" s="518" t="s">
        <v>34</v>
      </c>
      <c r="D238" s="508">
        <v>115</v>
      </c>
      <c r="E238" s="507" t="s">
        <v>87</v>
      </c>
      <c r="F238" s="507" t="s">
        <v>109</v>
      </c>
      <c r="G238" s="507" t="s">
        <v>157</v>
      </c>
    </row>
    <row r="239" spans="2:7" x14ac:dyDescent="0.35">
      <c r="B239" s="519" t="s">
        <v>12</v>
      </c>
      <c r="C239" s="518"/>
      <c r="D239" s="508"/>
      <c r="E239" s="507" t="s">
        <v>87</v>
      </c>
      <c r="F239" s="507" t="s">
        <v>109</v>
      </c>
      <c r="G239" s="507" t="s">
        <v>157</v>
      </c>
    </row>
    <row r="240" spans="2:7" x14ac:dyDescent="0.35">
      <c r="B240" s="520" t="s">
        <v>26</v>
      </c>
      <c r="C240" s="518">
        <v>0</v>
      </c>
      <c r="D240" s="508">
        <v>0</v>
      </c>
      <c r="E240" s="507" t="s">
        <v>87</v>
      </c>
      <c r="F240" s="507" t="s">
        <v>109</v>
      </c>
      <c r="G240" s="507" t="s">
        <v>157</v>
      </c>
    </row>
    <row r="241" spans="2:7" x14ac:dyDescent="0.35">
      <c r="B241" s="519" t="s">
        <v>140</v>
      </c>
      <c r="C241" s="518" t="s">
        <v>34</v>
      </c>
      <c r="D241" s="508">
        <v>163</v>
      </c>
      <c r="E241" s="507" t="s">
        <v>87</v>
      </c>
      <c r="F241" s="507" t="s">
        <v>109</v>
      </c>
      <c r="G241" s="507" t="s">
        <v>157</v>
      </c>
    </row>
    <row r="242" spans="2:7" ht="28.5" x14ac:dyDescent="0.35">
      <c r="B242" s="517" t="s">
        <v>56</v>
      </c>
      <c r="C242" s="518" t="s">
        <v>42</v>
      </c>
      <c r="D242" s="508"/>
      <c r="E242" s="507" t="s">
        <v>87</v>
      </c>
      <c r="F242" s="507" t="s">
        <v>109</v>
      </c>
      <c r="G242" s="507" t="s">
        <v>157</v>
      </c>
    </row>
    <row r="243" spans="2:7" x14ac:dyDescent="0.35">
      <c r="B243" s="519" t="s">
        <v>0</v>
      </c>
      <c r="C243" s="518" t="s">
        <v>42</v>
      </c>
      <c r="D243" s="508">
        <v>2.95</v>
      </c>
      <c r="E243" s="507" t="s">
        <v>87</v>
      </c>
      <c r="F243" s="507" t="s">
        <v>109</v>
      </c>
      <c r="G243" s="507" t="s">
        <v>157</v>
      </c>
    </row>
    <row r="244" spans="2:7" x14ac:dyDescent="0.35">
      <c r="B244" s="519" t="s">
        <v>117</v>
      </c>
      <c r="C244" s="518" t="s">
        <v>42</v>
      </c>
      <c r="D244" s="508">
        <v>0.24515000000000001</v>
      </c>
      <c r="E244" s="507" t="s">
        <v>87</v>
      </c>
      <c r="F244" s="507" t="s">
        <v>109</v>
      </c>
      <c r="G244" s="507" t="s">
        <v>157</v>
      </c>
    </row>
    <row r="245" spans="2:7" x14ac:dyDescent="0.35">
      <c r="B245" s="520" t="s">
        <v>14</v>
      </c>
      <c r="C245" s="518" t="s">
        <v>42</v>
      </c>
      <c r="D245" s="508">
        <v>0.281391</v>
      </c>
      <c r="E245" s="507" t="s">
        <v>87</v>
      </c>
      <c r="F245" s="507" t="s">
        <v>109</v>
      </c>
      <c r="G245" s="507" t="s">
        <v>157</v>
      </c>
    </row>
    <row r="246" spans="2:7" ht="28.5" x14ac:dyDescent="0.35">
      <c r="B246" s="520" t="s">
        <v>25</v>
      </c>
      <c r="C246" s="518" t="s">
        <v>42</v>
      </c>
      <c r="D246" s="508"/>
      <c r="E246" s="507" t="s">
        <v>87</v>
      </c>
      <c r="F246" s="507" t="s">
        <v>109</v>
      </c>
      <c r="G246" s="507" t="s">
        <v>157</v>
      </c>
    </row>
    <row r="247" spans="2:7" ht="28.5" x14ac:dyDescent="0.35">
      <c r="B247" s="520" t="s">
        <v>27</v>
      </c>
      <c r="C247" s="518" t="s">
        <v>42</v>
      </c>
      <c r="D247" s="508">
        <v>0</v>
      </c>
      <c r="E247" s="507" t="s">
        <v>87</v>
      </c>
      <c r="F247" s="507" t="s">
        <v>109</v>
      </c>
      <c r="G247" s="507" t="s">
        <v>157</v>
      </c>
    </row>
    <row r="248" spans="2:7" x14ac:dyDescent="0.35">
      <c r="B248" s="519" t="s">
        <v>140</v>
      </c>
      <c r="C248" s="518" t="s">
        <v>42</v>
      </c>
      <c r="D248" s="508">
        <v>0.26800000000000002</v>
      </c>
      <c r="E248" s="507" t="s">
        <v>87</v>
      </c>
      <c r="F248" s="507" t="s">
        <v>109</v>
      </c>
      <c r="G248" s="507" t="s">
        <v>157</v>
      </c>
    </row>
    <row r="249" spans="2:7" ht="28.5" x14ac:dyDescent="0.35">
      <c r="B249" s="354" t="s">
        <v>89</v>
      </c>
      <c r="C249" s="31"/>
      <c r="D249" s="508">
        <v>23552.665943181666</v>
      </c>
      <c r="E249" s="507" t="s">
        <v>87</v>
      </c>
      <c r="F249" s="507" t="s">
        <v>109</v>
      </c>
      <c r="G249" s="507" t="s">
        <v>157</v>
      </c>
    </row>
    <row r="250" spans="2:7" ht="56.5" x14ac:dyDescent="0.35">
      <c r="B250" s="29" t="s">
        <v>171</v>
      </c>
      <c r="C250" s="439" t="s">
        <v>46</v>
      </c>
      <c r="D250" s="508">
        <v>32198.18</v>
      </c>
      <c r="E250" s="507" t="s">
        <v>87</v>
      </c>
      <c r="F250" s="507" t="s">
        <v>109</v>
      </c>
      <c r="G250" s="507" t="s">
        <v>157</v>
      </c>
    </row>
    <row r="251" spans="2:7" x14ac:dyDescent="0.35">
      <c r="B251" s="29" t="s">
        <v>172</v>
      </c>
      <c r="C251" s="439" t="s">
        <v>8</v>
      </c>
      <c r="D251" s="508">
        <v>56699.59</v>
      </c>
      <c r="E251" s="507" t="s">
        <v>87</v>
      </c>
      <c r="F251" s="507" t="s">
        <v>109</v>
      </c>
      <c r="G251" s="507" t="s">
        <v>157</v>
      </c>
    </row>
    <row r="252" spans="2:7" ht="56.5" x14ac:dyDescent="0.35">
      <c r="B252" s="29" t="s">
        <v>173</v>
      </c>
      <c r="C252" s="439" t="s">
        <v>46</v>
      </c>
      <c r="D252" s="508">
        <v>48880.65</v>
      </c>
      <c r="E252" s="507" t="s">
        <v>87</v>
      </c>
      <c r="F252" s="507" t="s">
        <v>109</v>
      </c>
      <c r="G252" s="507" t="s">
        <v>157</v>
      </c>
    </row>
    <row r="253" spans="2:7" x14ac:dyDescent="0.35">
      <c r="B253" s="29" t="s">
        <v>174</v>
      </c>
      <c r="C253" s="439" t="s">
        <v>8</v>
      </c>
      <c r="D253" s="508">
        <v>49712.480000000003</v>
      </c>
      <c r="E253" s="507" t="s">
        <v>87</v>
      </c>
      <c r="F253" s="507" t="s">
        <v>109</v>
      </c>
      <c r="G253" s="507" t="s">
        <v>157</v>
      </c>
    </row>
    <row r="254" spans="2:7" ht="42" x14ac:dyDescent="0.35">
      <c r="B254" s="353" t="s">
        <v>86</v>
      </c>
      <c r="C254" s="87"/>
      <c r="D254" s="506">
        <v>0</v>
      </c>
      <c r="E254" s="507" t="s">
        <v>87</v>
      </c>
      <c r="F254" s="507" t="s">
        <v>109</v>
      </c>
      <c r="G254" s="507" t="s">
        <v>158</v>
      </c>
    </row>
    <row r="255" spans="2:7" x14ac:dyDescent="0.35">
      <c r="B255" s="2" t="s">
        <v>13</v>
      </c>
      <c r="C255" s="198" t="s">
        <v>6</v>
      </c>
      <c r="D255" s="508">
        <v>16</v>
      </c>
      <c r="E255" s="507" t="s">
        <v>87</v>
      </c>
      <c r="F255" s="507" t="s">
        <v>109</v>
      </c>
      <c r="G255" s="507" t="s">
        <v>158</v>
      </c>
    </row>
    <row r="256" spans="2:7" x14ac:dyDescent="0.35">
      <c r="B256" s="4" t="s">
        <v>64</v>
      </c>
      <c r="C256" s="198" t="s">
        <v>6</v>
      </c>
      <c r="D256" s="508">
        <v>6036</v>
      </c>
      <c r="E256" s="507" t="s">
        <v>87</v>
      </c>
      <c r="F256" s="507" t="s">
        <v>109</v>
      </c>
      <c r="G256" s="507" t="s">
        <v>158</v>
      </c>
    </row>
    <row r="257" spans="2:7" x14ac:dyDescent="0.35">
      <c r="B257" s="4" t="s">
        <v>65</v>
      </c>
      <c r="C257" s="198" t="s">
        <v>6</v>
      </c>
      <c r="D257" s="508">
        <v>6036</v>
      </c>
      <c r="E257" s="507" t="s">
        <v>87</v>
      </c>
      <c r="F257" s="507" t="s">
        <v>109</v>
      </c>
      <c r="G257" s="507" t="s">
        <v>158</v>
      </c>
    </row>
    <row r="258" spans="2:7" x14ac:dyDescent="0.35">
      <c r="B258" s="5" t="s">
        <v>60</v>
      </c>
      <c r="C258" s="198" t="s">
        <v>6</v>
      </c>
      <c r="D258" s="508">
        <v>0</v>
      </c>
      <c r="E258" s="507" t="s">
        <v>87</v>
      </c>
      <c r="F258" s="507" t="s">
        <v>109</v>
      </c>
      <c r="G258" s="507" t="s">
        <v>158</v>
      </c>
    </row>
    <row r="259" spans="2:7" x14ac:dyDescent="0.35">
      <c r="B259" s="5" t="s">
        <v>61</v>
      </c>
      <c r="C259" s="198" t="s">
        <v>6</v>
      </c>
      <c r="D259" s="508">
        <v>0</v>
      </c>
      <c r="E259" s="507" t="s">
        <v>87</v>
      </c>
      <c r="F259" s="507" t="s">
        <v>109</v>
      </c>
      <c r="G259" s="507" t="s">
        <v>158</v>
      </c>
    </row>
    <row r="260" spans="2:7" x14ac:dyDescent="0.35">
      <c r="B260" s="4" t="s">
        <v>58</v>
      </c>
      <c r="C260" s="199" t="s">
        <v>8</v>
      </c>
      <c r="D260" s="508">
        <v>58448.25</v>
      </c>
      <c r="E260" s="507" t="s">
        <v>87</v>
      </c>
      <c r="F260" s="507" t="s">
        <v>109</v>
      </c>
      <c r="G260" s="507" t="s">
        <v>158</v>
      </c>
    </row>
    <row r="261" spans="2:7" x14ac:dyDescent="0.35">
      <c r="B261" s="4" t="s">
        <v>66</v>
      </c>
      <c r="C261" s="199" t="s">
        <v>8</v>
      </c>
      <c r="D261" s="508">
        <v>58448.25</v>
      </c>
      <c r="E261" s="507" t="s">
        <v>87</v>
      </c>
      <c r="F261" s="507" t="s">
        <v>109</v>
      </c>
      <c r="G261" s="507" t="s">
        <v>158</v>
      </c>
    </row>
    <row r="262" spans="2:7" x14ac:dyDescent="0.35">
      <c r="B262" s="6" t="s">
        <v>62</v>
      </c>
      <c r="C262" s="199" t="s">
        <v>8</v>
      </c>
      <c r="D262" s="508">
        <v>0</v>
      </c>
      <c r="E262" s="507" t="s">
        <v>87</v>
      </c>
      <c r="F262" s="507" t="s">
        <v>109</v>
      </c>
      <c r="G262" s="507" t="s">
        <v>158</v>
      </c>
    </row>
    <row r="263" spans="2:7" x14ac:dyDescent="0.35">
      <c r="B263" s="6" t="s">
        <v>63</v>
      </c>
      <c r="C263" s="199" t="s">
        <v>8</v>
      </c>
      <c r="D263" s="508">
        <v>0</v>
      </c>
      <c r="E263" s="507" t="s">
        <v>87</v>
      </c>
      <c r="F263" s="507" t="s">
        <v>109</v>
      </c>
      <c r="G263" s="507" t="s">
        <v>158</v>
      </c>
    </row>
    <row r="264" spans="2:7" x14ac:dyDescent="0.35">
      <c r="B264" s="4" t="s">
        <v>59</v>
      </c>
      <c r="C264" s="3" t="s">
        <v>9</v>
      </c>
      <c r="D264" s="508">
        <v>1.3132999999999999</v>
      </c>
      <c r="E264" s="507" t="s">
        <v>87</v>
      </c>
      <c r="F264" s="507" t="s">
        <v>109</v>
      </c>
      <c r="G264" s="507" t="s">
        <v>158</v>
      </c>
    </row>
    <row r="265" spans="2:7" ht="56.5" x14ac:dyDescent="0.35">
      <c r="B265" s="34" t="s">
        <v>88</v>
      </c>
      <c r="C265" s="89"/>
      <c r="D265" s="506">
        <v>68.149799999999999</v>
      </c>
      <c r="E265" s="507" t="s">
        <v>87</v>
      </c>
      <c r="F265" s="507" t="s">
        <v>109</v>
      </c>
      <c r="G265" s="507" t="s">
        <v>158</v>
      </c>
    </row>
    <row r="266" spans="2:7" ht="28.5" x14ac:dyDescent="0.35">
      <c r="B266" s="521" t="s">
        <v>55</v>
      </c>
      <c r="C266" s="522"/>
      <c r="D266" s="508"/>
      <c r="E266" s="507" t="s">
        <v>87</v>
      </c>
      <c r="F266" s="507" t="s">
        <v>109</v>
      </c>
      <c r="G266" s="507" t="s">
        <v>158</v>
      </c>
    </row>
    <row r="267" spans="2:7" x14ac:dyDescent="0.35">
      <c r="B267" s="523" t="s">
        <v>0</v>
      </c>
      <c r="C267" s="522" t="s">
        <v>35</v>
      </c>
      <c r="D267" s="508">
        <v>6</v>
      </c>
      <c r="E267" s="507" t="s">
        <v>87</v>
      </c>
      <c r="F267" s="507" t="s">
        <v>109</v>
      </c>
      <c r="G267" s="507" t="s">
        <v>158</v>
      </c>
    </row>
    <row r="268" spans="2:7" x14ac:dyDescent="0.35">
      <c r="B268" s="523" t="s">
        <v>117</v>
      </c>
      <c r="C268" s="522" t="s">
        <v>34</v>
      </c>
      <c r="D268" s="508">
        <v>150</v>
      </c>
      <c r="E268" s="507" t="s">
        <v>87</v>
      </c>
      <c r="F268" s="507" t="s">
        <v>109</v>
      </c>
      <c r="G268" s="507" t="s">
        <v>158</v>
      </c>
    </row>
    <row r="269" spans="2:7" x14ac:dyDescent="0.35">
      <c r="B269" s="524" t="s">
        <v>14</v>
      </c>
      <c r="C269" s="522" t="s">
        <v>34</v>
      </c>
      <c r="D269" s="508">
        <v>3</v>
      </c>
      <c r="E269" s="507" t="s">
        <v>87</v>
      </c>
      <c r="F269" s="507" t="s">
        <v>109</v>
      </c>
      <c r="G269" s="507" t="s">
        <v>158</v>
      </c>
    </row>
    <row r="270" spans="2:7" x14ac:dyDescent="0.35">
      <c r="B270" s="523" t="s">
        <v>12</v>
      </c>
      <c r="C270" s="522"/>
      <c r="D270" s="508"/>
      <c r="E270" s="507" t="s">
        <v>87</v>
      </c>
      <c r="F270" s="507" t="s">
        <v>109</v>
      </c>
      <c r="G270" s="507" t="s">
        <v>158</v>
      </c>
    </row>
    <row r="271" spans="2:7" ht="28.5" x14ac:dyDescent="0.35">
      <c r="B271" s="524" t="s">
        <v>145</v>
      </c>
      <c r="C271" s="522" t="s">
        <v>34</v>
      </c>
      <c r="D271" s="508">
        <v>300</v>
      </c>
      <c r="E271" s="507" t="s">
        <v>87</v>
      </c>
      <c r="F271" s="507" t="s">
        <v>109</v>
      </c>
      <c r="G271" s="507" t="s">
        <v>158</v>
      </c>
    </row>
    <row r="272" spans="2:7" x14ac:dyDescent="0.35">
      <c r="B272" s="523" t="s">
        <v>146</v>
      </c>
      <c r="C272" s="522" t="s">
        <v>34</v>
      </c>
      <c r="D272" s="508">
        <v>0</v>
      </c>
      <c r="E272" s="507" t="s">
        <v>87</v>
      </c>
      <c r="F272" s="507" t="s">
        <v>109</v>
      </c>
      <c r="G272" s="507" t="s">
        <v>158</v>
      </c>
    </row>
    <row r="273" spans="2:7" ht="28.5" x14ac:dyDescent="0.35">
      <c r="B273" s="521" t="s">
        <v>56</v>
      </c>
      <c r="C273" s="522" t="s">
        <v>42</v>
      </c>
      <c r="D273" s="508"/>
      <c r="E273" s="507" t="s">
        <v>87</v>
      </c>
      <c r="F273" s="507" t="s">
        <v>109</v>
      </c>
      <c r="G273" s="507" t="s">
        <v>158</v>
      </c>
    </row>
    <row r="274" spans="2:7" x14ac:dyDescent="0.35">
      <c r="B274" s="523" t="s">
        <v>0</v>
      </c>
      <c r="C274" s="522" t="s">
        <v>42</v>
      </c>
      <c r="D274" s="508">
        <v>2.95</v>
      </c>
      <c r="E274" s="507" t="s">
        <v>87</v>
      </c>
      <c r="F274" s="507" t="s">
        <v>109</v>
      </c>
      <c r="G274" s="507" t="s">
        <v>158</v>
      </c>
    </row>
    <row r="275" spans="2:7" x14ac:dyDescent="0.35">
      <c r="B275" s="523" t="s">
        <v>117</v>
      </c>
      <c r="C275" s="522" t="s">
        <v>42</v>
      </c>
      <c r="D275" s="508">
        <v>0.21820000000000001</v>
      </c>
      <c r="E275" s="507" t="s">
        <v>87</v>
      </c>
      <c r="F275" s="507" t="s">
        <v>109</v>
      </c>
      <c r="G275" s="507" t="s">
        <v>158</v>
      </c>
    </row>
    <row r="276" spans="2:7" x14ac:dyDescent="0.35">
      <c r="B276" s="524" t="s">
        <v>14</v>
      </c>
      <c r="C276" s="522" t="s">
        <v>42</v>
      </c>
      <c r="D276" s="508">
        <v>1.23</v>
      </c>
      <c r="E276" s="507" t="s">
        <v>87</v>
      </c>
      <c r="F276" s="507" t="s">
        <v>109</v>
      </c>
      <c r="G276" s="507" t="s">
        <v>158</v>
      </c>
    </row>
    <row r="277" spans="2:7" ht="28.5" x14ac:dyDescent="0.35">
      <c r="B277" s="524" t="s">
        <v>25</v>
      </c>
      <c r="C277" s="522" t="s">
        <v>42</v>
      </c>
      <c r="D277" s="508">
        <v>0</v>
      </c>
      <c r="E277" s="507" t="s">
        <v>87</v>
      </c>
      <c r="F277" s="507" t="s">
        <v>109</v>
      </c>
      <c r="G277" s="507" t="s">
        <v>158</v>
      </c>
    </row>
    <row r="278" spans="2:7" ht="28.5" x14ac:dyDescent="0.35">
      <c r="B278" s="524" t="s">
        <v>27</v>
      </c>
      <c r="C278" s="522" t="s">
        <v>42</v>
      </c>
      <c r="D278" s="508">
        <v>4.6766000000000002E-2</v>
      </c>
      <c r="E278" s="507" t="s">
        <v>87</v>
      </c>
      <c r="F278" s="507" t="s">
        <v>109</v>
      </c>
      <c r="G278" s="507" t="s">
        <v>158</v>
      </c>
    </row>
    <row r="279" spans="2:7" x14ac:dyDescent="0.35">
      <c r="B279" s="523" t="s">
        <v>146</v>
      </c>
      <c r="C279" s="522" t="s">
        <v>42</v>
      </c>
      <c r="D279" s="508">
        <v>0</v>
      </c>
      <c r="E279" s="507" t="s">
        <v>87</v>
      </c>
      <c r="F279" s="507" t="s">
        <v>109</v>
      </c>
      <c r="G279" s="507" t="s">
        <v>158</v>
      </c>
    </row>
    <row r="280" spans="2:7" ht="28.5" x14ac:dyDescent="0.35">
      <c r="B280" s="354" t="s">
        <v>89</v>
      </c>
      <c r="C280" s="31"/>
      <c r="D280" s="506">
        <v>26390.813841143052</v>
      </c>
      <c r="E280" s="507" t="s">
        <v>87</v>
      </c>
      <c r="F280" s="507" t="s">
        <v>109</v>
      </c>
      <c r="G280" s="507" t="s">
        <v>158</v>
      </c>
    </row>
    <row r="281" spans="2:7" ht="56.5" x14ac:dyDescent="0.35">
      <c r="B281" s="29" t="s">
        <v>175</v>
      </c>
      <c r="C281" s="439" t="s">
        <v>46</v>
      </c>
      <c r="D281" s="508">
        <v>30439.67</v>
      </c>
      <c r="E281" s="507" t="s">
        <v>87</v>
      </c>
      <c r="F281" s="507" t="s">
        <v>109</v>
      </c>
      <c r="G281" s="507" t="s">
        <v>158</v>
      </c>
    </row>
    <row r="282" spans="2:7" x14ac:dyDescent="0.35">
      <c r="B282" s="29" t="s">
        <v>176</v>
      </c>
      <c r="C282" s="439" t="s">
        <v>8</v>
      </c>
      <c r="D282" s="508">
        <v>58448.25</v>
      </c>
      <c r="E282" s="507" t="s">
        <v>87</v>
      </c>
      <c r="F282" s="507" t="s">
        <v>109</v>
      </c>
      <c r="G282" s="507" t="s">
        <v>158</v>
      </c>
    </row>
    <row r="283" spans="2:7" ht="56.5" x14ac:dyDescent="0.35">
      <c r="B283" s="29" t="s">
        <v>177</v>
      </c>
      <c r="C283" s="439" t="s">
        <v>46</v>
      </c>
      <c r="D283" s="508">
        <v>45988.76</v>
      </c>
      <c r="E283" s="507" t="s">
        <v>87</v>
      </c>
      <c r="F283" s="507" t="s">
        <v>109</v>
      </c>
      <c r="G283" s="507" t="s">
        <v>158</v>
      </c>
    </row>
    <row r="284" spans="2:7" x14ac:dyDescent="0.35">
      <c r="B284" s="29" t="s">
        <v>178</v>
      </c>
      <c r="C284" s="439" t="s">
        <v>8</v>
      </c>
      <c r="D284" s="508">
        <v>47297.9</v>
      </c>
      <c r="E284" s="507" t="s">
        <v>87</v>
      </c>
      <c r="F284" s="507" t="s">
        <v>109</v>
      </c>
      <c r="G284" s="507" t="s">
        <v>158</v>
      </c>
    </row>
    <row r="285" spans="2:7" ht="42" x14ac:dyDescent="0.35">
      <c r="B285" s="353" t="s">
        <v>86</v>
      </c>
      <c r="C285" s="87"/>
      <c r="D285" s="506">
        <v>0</v>
      </c>
      <c r="E285" s="507" t="s">
        <v>87</v>
      </c>
      <c r="F285" s="507" t="s">
        <v>109</v>
      </c>
      <c r="G285" s="507" t="s">
        <v>179</v>
      </c>
    </row>
    <row r="286" spans="2:7" x14ac:dyDescent="0.35">
      <c r="B286" s="2" t="s">
        <v>13</v>
      </c>
      <c r="C286" s="198" t="s">
        <v>6</v>
      </c>
      <c r="D286" s="508">
        <v>16</v>
      </c>
      <c r="E286" s="507" t="s">
        <v>87</v>
      </c>
      <c r="F286" s="507" t="s">
        <v>109</v>
      </c>
      <c r="G286" s="507" t="s">
        <v>179</v>
      </c>
    </row>
    <row r="287" spans="2:7" x14ac:dyDescent="0.35">
      <c r="B287" s="4" t="s">
        <v>64</v>
      </c>
      <c r="C287" s="198" t="s">
        <v>6</v>
      </c>
      <c r="D287" s="508">
        <v>6002</v>
      </c>
      <c r="E287" s="507" t="s">
        <v>87</v>
      </c>
      <c r="F287" s="507" t="s">
        <v>109</v>
      </c>
      <c r="G287" s="507" t="s">
        <v>179</v>
      </c>
    </row>
    <row r="288" spans="2:7" x14ac:dyDescent="0.35">
      <c r="B288" s="4" t="s">
        <v>65</v>
      </c>
      <c r="C288" s="198" t="s">
        <v>6</v>
      </c>
      <c r="D288" s="508">
        <v>5992</v>
      </c>
      <c r="E288" s="507" t="s">
        <v>87</v>
      </c>
      <c r="F288" s="507" t="s">
        <v>109</v>
      </c>
      <c r="G288" s="507" t="s">
        <v>179</v>
      </c>
    </row>
    <row r="289" spans="2:7" x14ac:dyDescent="0.35">
      <c r="B289" s="5" t="s">
        <v>60</v>
      </c>
      <c r="C289" s="198" t="s">
        <v>6</v>
      </c>
      <c r="D289" s="508">
        <v>0</v>
      </c>
      <c r="E289" s="507" t="s">
        <v>87</v>
      </c>
      <c r="F289" s="507" t="s">
        <v>109</v>
      </c>
      <c r="G289" s="507" t="s">
        <v>179</v>
      </c>
    </row>
    <row r="290" spans="2:7" x14ac:dyDescent="0.35">
      <c r="B290" s="5" t="s">
        <v>61</v>
      </c>
      <c r="C290" s="198" t="s">
        <v>6</v>
      </c>
      <c r="D290" s="508">
        <v>0</v>
      </c>
      <c r="E290" s="507" t="s">
        <v>87</v>
      </c>
      <c r="F290" s="507" t="s">
        <v>109</v>
      </c>
      <c r="G290" s="507" t="s">
        <v>179</v>
      </c>
    </row>
    <row r="291" spans="2:7" x14ac:dyDescent="0.35">
      <c r="B291" s="4" t="s">
        <v>58</v>
      </c>
      <c r="C291" s="199" t="s">
        <v>8</v>
      </c>
      <c r="D291" s="508">
        <v>57849.78</v>
      </c>
      <c r="E291" s="507" t="s">
        <v>87</v>
      </c>
      <c r="F291" s="507" t="s">
        <v>109</v>
      </c>
      <c r="G291" s="507" t="s">
        <v>179</v>
      </c>
    </row>
    <row r="292" spans="2:7" x14ac:dyDescent="0.35">
      <c r="B292" s="4" t="s">
        <v>66</v>
      </c>
      <c r="C292" s="199" t="s">
        <v>8</v>
      </c>
      <c r="D292" s="508">
        <v>57849.78</v>
      </c>
      <c r="E292" s="507" t="s">
        <v>87</v>
      </c>
      <c r="F292" s="507" t="s">
        <v>109</v>
      </c>
      <c r="G292" s="507" t="s">
        <v>179</v>
      </c>
    </row>
    <row r="293" spans="2:7" x14ac:dyDescent="0.35">
      <c r="B293" s="6" t="s">
        <v>62</v>
      </c>
      <c r="C293" s="199" t="s">
        <v>8</v>
      </c>
      <c r="D293" s="508">
        <v>0</v>
      </c>
      <c r="E293" s="507" t="s">
        <v>87</v>
      </c>
      <c r="F293" s="507" t="s">
        <v>109</v>
      </c>
      <c r="G293" s="507" t="s">
        <v>179</v>
      </c>
    </row>
    <row r="294" spans="2:7" x14ac:dyDescent="0.35">
      <c r="B294" s="6" t="s">
        <v>63</v>
      </c>
      <c r="C294" s="199" t="s">
        <v>8</v>
      </c>
      <c r="D294" s="508">
        <v>0</v>
      </c>
      <c r="E294" s="507" t="s">
        <v>87</v>
      </c>
      <c r="F294" s="507" t="s">
        <v>109</v>
      </c>
      <c r="G294" s="507" t="s">
        <v>179</v>
      </c>
    </row>
    <row r="295" spans="2:7" x14ac:dyDescent="0.35">
      <c r="B295" s="4" t="s">
        <v>59</v>
      </c>
      <c r="C295" s="3" t="s">
        <v>9</v>
      </c>
      <c r="D295" s="508">
        <v>1.6657</v>
      </c>
      <c r="E295" s="507" t="s">
        <v>87</v>
      </c>
      <c r="F295" s="507" t="s">
        <v>109</v>
      </c>
      <c r="G295" s="507" t="s">
        <v>179</v>
      </c>
    </row>
    <row r="296" spans="2:7" ht="56.5" x14ac:dyDescent="0.35">
      <c r="B296" s="34" t="s">
        <v>88</v>
      </c>
      <c r="C296" s="89"/>
      <c r="D296" s="506">
        <v>60.686199999999999</v>
      </c>
      <c r="E296" s="507" t="s">
        <v>87</v>
      </c>
      <c r="F296" s="507" t="s">
        <v>109</v>
      </c>
      <c r="G296" s="507" t="s">
        <v>179</v>
      </c>
    </row>
    <row r="297" spans="2:7" ht="28.5" x14ac:dyDescent="0.35">
      <c r="B297" s="525" t="s">
        <v>55</v>
      </c>
      <c r="C297" s="526"/>
      <c r="D297" s="508"/>
      <c r="E297" s="507" t="s">
        <v>87</v>
      </c>
      <c r="F297" s="507" t="s">
        <v>109</v>
      </c>
      <c r="G297" s="507" t="s">
        <v>179</v>
      </c>
    </row>
    <row r="298" spans="2:7" x14ac:dyDescent="0.35">
      <c r="B298" s="527" t="s">
        <v>0</v>
      </c>
      <c r="C298" s="526" t="s">
        <v>35</v>
      </c>
      <c r="D298" s="508">
        <v>8</v>
      </c>
      <c r="E298" s="507" t="s">
        <v>87</v>
      </c>
      <c r="F298" s="507" t="s">
        <v>109</v>
      </c>
      <c r="G298" s="507" t="s">
        <v>179</v>
      </c>
    </row>
    <row r="299" spans="2:7" x14ac:dyDescent="0.35">
      <c r="B299" s="527" t="s">
        <v>117</v>
      </c>
      <c r="C299" s="526" t="s">
        <v>34</v>
      </c>
      <c r="D299" s="508">
        <v>100</v>
      </c>
      <c r="E299" s="507" t="s">
        <v>87</v>
      </c>
      <c r="F299" s="507" t="s">
        <v>109</v>
      </c>
      <c r="G299" s="507" t="s">
        <v>179</v>
      </c>
    </row>
    <row r="300" spans="2:7" x14ac:dyDescent="0.35">
      <c r="B300" s="528" t="s">
        <v>14</v>
      </c>
      <c r="C300" s="526" t="s">
        <v>34</v>
      </c>
      <c r="D300" s="508">
        <v>57</v>
      </c>
      <c r="E300" s="507" t="s">
        <v>87</v>
      </c>
      <c r="F300" s="507" t="s">
        <v>109</v>
      </c>
      <c r="G300" s="507" t="s">
        <v>179</v>
      </c>
    </row>
    <row r="301" spans="2:7" x14ac:dyDescent="0.35">
      <c r="B301" s="527" t="s">
        <v>12</v>
      </c>
      <c r="C301" s="526"/>
      <c r="D301" s="508"/>
      <c r="E301" s="507" t="s">
        <v>87</v>
      </c>
      <c r="F301" s="507" t="s">
        <v>109</v>
      </c>
      <c r="G301" s="507" t="s">
        <v>179</v>
      </c>
    </row>
    <row r="302" spans="2:7" ht="28.5" x14ac:dyDescent="0.35">
      <c r="B302" s="528" t="s">
        <v>145</v>
      </c>
      <c r="C302" s="526" t="s">
        <v>34</v>
      </c>
      <c r="D302" s="508">
        <v>0</v>
      </c>
      <c r="E302" s="507" t="s">
        <v>87</v>
      </c>
      <c r="F302" s="507" t="s">
        <v>109</v>
      </c>
      <c r="G302" s="507" t="s">
        <v>179</v>
      </c>
    </row>
    <row r="303" spans="2:7" x14ac:dyDescent="0.35">
      <c r="B303" s="527" t="s">
        <v>146</v>
      </c>
      <c r="C303" s="526" t="s">
        <v>34</v>
      </c>
      <c r="D303" s="508">
        <v>0</v>
      </c>
      <c r="E303" s="507" t="s">
        <v>87</v>
      </c>
      <c r="F303" s="507" t="s">
        <v>109</v>
      </c>
      <c r="G303" s="507" t="s">
        <v>179</v>
      </c>
    </row>
    <row r="304" spans="2:7" ht="28.5" x14ac:dyDescent="0.35">
      <c r="B304" s="525" t="s">
        <v>56</v>
      </c>
      <c r="C304" s="526" t="s">
        <v>42</v>
      </c>
      <c r="D304" s="508"/>
      <c r="E304" s="507" t="s">
        <v>87</v>
      </c>
      <c r="F304" s="507" t="s">
        <v>109</v>
      </c>
      <c r="G304" s="507" t="s">
        <v>179</v>
      </c>
    </row>
    <row r="305" spans="2:7" x14ac:dyDescent="0.35">
      <c r="B305" s="527" t="s">
        <v>0</v>
      </c>
      <c r="C305" s="526" t="s">
        <v>42</v>
      </c>
      <c r="D305" s="508">
        <v>3.1724999999999999</v>
      </c>
      <c r="E305" s="507" t="s">
        <v>87</v>
      </c>
      <c r="F305" s="507" t="s">
        <v>109</v>
      </c>
      <c r="G305" s="507" t="s">
        <v>179</v>
      </c>
    </row>
    <row r="306" spans="2:7" x14ac:dyDescent="0.35">
      <c r="B306" s="527" t="s">
        <v>117</v>
      </c>
      <c r="C306" s="526" t="s">
        <v>42</v>
      </c>
      <c r="D306" s="508">
        <v>0.21820000000000001</v>
      </c>
      <c r="E306" s="507" t="s">
        <v>87</v>
      </c>
      <c r="F306" s="507" t="s">
        <v>109</v>
      </c>
      <c r="G306" s="507" t="s">
        <v>179</v>
      </c>
    </row>
    <row r="307" spans="2:7" x14ac:dyDescent="0.35">
      <c r="B307" s="528" t="s">
        <v>14</v>
      </c>
      <c r="C307" s="526" t="s">
        <v>42</v>
      </c>
      <c r="D307" s="508">
        <v>0.2366</v>
      </c>
      <c r="E307" s="507" t="s">
        <v>87</v>
      </c>
      <c r="F307" s="507" t="s">
        <v>109</v>
      </c>
      <c r="G307" s="507" t="s">
        <v>179</v>
      </c>
    </row>
    <row r="308" spans="2:7" ht="28.5" x14ac:dyDescent="0.35">
      <c r="B308" s="528" t="s">
        <v>25</v>
      </c>
      <c r="C308" s="526" t="s">
        <v>42</v>
      </c>
      <c r="D308" s="508">
        <v>0</v>
      </c>
      <c r="E308" s="507" t="s">
        <v>87</v>
      </c>
      <c r="F308" s="507" t="s">
        <v>109</v>
      </c>
      <c r="G308" s="507" t="s">
        <v>179</v>
      </c>
    </row>
    <row r="309" spans="2:7" ht="28.5" x14ac:dyDescent="0.35">
      <c r="B309" s="528" t="s">
        <v>27</v>
      </c>
      <c r="C309" s="526" t="s">
        <v>42</v>
      </c>
      <c r="D309" s="508">
        <v>0</v>
      </c>
      <c r="E309" s="507" t="s">
        <v>87</v>
      </c>
      <c r="F309" s="507" t="s">
        <v>109</v>
      </c>
      <c r="G309" s="507" t="s">
        <v>179</v>
      </c>
    </row>
    <row r="310" spans="2:7" x14ac:dyDescent="0.35">
      <c r="B310" s="527" t="s">
        <v>146</v>
      </c>
      <c r="C310" s="526" t="s">
        <v>42</v>
      </c>
      <c r="D310" s="508">
        <v>0</v>
      </c>
      <c r="E310" s="507" t="s">
        <v>87</v>
      </c>
      <c r="F310" s="507" t="s">
        <v>109</v>
      </c>
      <c r="G310" s="507" t="s">
        <v>179</v>
      </c>
    </row>
    <row r="311" spans="2:7" ht="28.5" x14ac:dyDescent="0.35">
      <c r="B311" s="354" t="s">
        <v>89</v>
      </c>
      <c r="C311" s="31"/>
      <c r="D311" s="506">
        <v>18861.56131694806</v>
      </c>
      <c r="E311" s="507" t="s">
        <v>87</v>
      </c>
      <c r="F311" s="507" t="s">
        <v>109</v>
      </c>
      <c r="G311" s="507" t="s">
        <v>179</v>
      </c>
    </row>
    <row r="312" spans="2:7" ht="56.5" x14ac:dyDescent="0.35">
      <c r="B312" s="29" t="s">
        <v>180</v>
      </c>
      <c r="C312" s="439" t="s">
        <v>46</v>
      </c>
      <c r="D312" s="508">
        <v>34907.620000000003</v>
      </c>
      <c r="E312" s="507" t="s">
        <v>87</v>
      </c>
      <c r="F312" s="507" t="s">
        <v>109</v>
      </c>
      <c r="G312" s="507" t="s">
        <v>179</v>
      </c>
    </row>
    <row r="313" spans="2:7" x14ac:dyDescent="0.35">
      <c r="B313" s="29" t="s">
        <v>181</v>
      </c>
      <c r="C313" s="439" t="s">
        <v>8</v>
      </c>
      <c r="D313" s="508">
        <v>57849.78</v>
      </c>
      <c r="E313" s="507" t="s">
        <v>87</v>
      </c>
      <c r="F313" s="507" t="s">
        <v>109</v>
      </c>
      <c r="G313" s="507" t="s">
        <v>179</v>
      </c>
    </row>
    <row r="314" spans="2:7" ht="56.5" x14ac:dyDescent="0.35">
      <c r="B314" s="29" t="s">
        <v>182</v>
      </c>
      <c r="C314" s="439" t="s">
        <v>46</v>
      </c>
      <c r="D314" s="508">
        <v>43793.58</v>
      </c>
      <c r="E314" s="507" t="s">
        <v>87</v>
      </c>
      <c r="F314" s="507" t="s">
        <v>109</v>
      </c>
      <c r="G314" s="507" t="s">
        <v>179</v>
      </c>
    </row>
    <row r="315" spans="2:7" x14ac:dyDescent="0.35">
      <c r="B315" s="29" t="s">
        <v>183</v>
      </c>
      <c r="C315" s="439" t="s">
        <v>8</v>
      </c>
      <c r="D315" s="508">
        <v>47117.120000000003</v>
      </c>
      <c r="E315" s="507" t="s">
        <v>87</v>
      </c>
      <c r="F315" s="507" t="s">
        <v>109</v>
      </c>
      <c r="G315" s="507" t="s">
        <v>179</v>
      </c>
    </row>
  </sheetData>
  <mergeCells count="1">
    <mergeCell ref="B1:G2"/>
  </mergeCells>
  <phoneticPr fontId="2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CE72A-5096-41A2-BC0C-8EC0FA0379E1}">
  <dimension ref="A1:G57"/>
  <sheetViews>
    <sheetView workbookViewId="0">
      <selection activeCell="D10" sqref="D10"/>
    </sheetView>
  </sheetViews>
  <sheetFormatPr defaultColWidth="9.1796875" defaultRowHeight="14" x14ac:dyDescent="0.3"/>
  <cols>
    <col min="1" max="1" width="12.54296875" style="276" customWidth="1"/>
    <col min="2" max="2" width="46.1796875" style="276" customWidth="1"/>
    <col min="3" max="3" width="11.453125" style="345" customWidth="1"/>
    <col min="4" max="5" width="17" style="276" customWidth="1"/>
    <col min="6" max="6" width="14.26953125" style="276" customWidth="1"/>
    <col min="7" max="7" width="16.7265625" style="276" customWidth="1"/>
    <col min="8" max="16384" width="9.1796875" style="276"/>
  </cols>
  <sheetData>
    <row r="1" spans="1:7" ht="42" customHeight="1" x14ac:dyDescent="0.35">
      <c r="A1" s="537" t="s">
        <v>70</v>
      </c>
      <c r="B1" s="537"/>
      <c r="C1" s="537"/>
      <c r="D1" s="537"/>
      <c r="E1" s="537"/>
      <c r="F1" s="537"/>
      <c r="G1" s="537"/>
    </row>
    <row r="2" spans="1:7" s="281" customFormat="1" ht="28.5" thickBot="1" x14ac:dyDescent="0.35">
      <c r="A2" s="277" t="s">
        <v>4</v>
      </c>
      <c r="B2" s="278"/>
      <c r="C2" s="279" t="s">
        <v>5</v>
      </c>
      <c r="D2" s="279" t="s">
        <v>1</v>
      </c>
      <c r="E2" s="280" t="s">
        <v>11</v>
      </c>
      <c r="F2" s="279" t="s">
        <v>2</v>
      </c>
      <c r="G2" s="279" t="s">
        <v>3</v>
      </c>
    </row>
    <row r="3" spans="1:7" s="281" customFormat="1" ht="14.5" thickBot="1" x14ac:dyDescent="0.35">
      <c r="A3" s="282" t="s">
        <v>17</v>
      </c>
      <c r="B3" s="283" t="s">
        <v>67</v>
      </c>
      <c r="C3" s="284"/>
      <c r="D3" s="285">
        <f>(D10-D9)*D13</f>
        <v>1665.5882940000006</v>
      </c>
      <c r="E3" s="285">
        <f t="shared" ref="E3:G3" si="0">(E10-E9)*E13</f>
        <v>0</v>
      </c>
      <c r="F3" s="285">
        <f t="shared" si="0"/>
        <v>0</v>
      </c>
      <c r="G3" s="286">
        <f t="shared" si="0"/>
        <v>0</v>
      </c>
    </row>
    <row r="4" spans="1:7" x14ac:dyDescent="0.3">
      <c r="A4" s="538" t="s">
        <v>7</v>
      </c>
      <c r="B4" s="287" t="s">
        <v>13</v>
      </c>
      <c r="C4" s="541" t="s">
        <v>6</v>
      </c>
      <c r="D4" s="288">
        <v>14</v>
      </c>
      <c r="E4" s="289"/>
      <c r="F4" s="288"/>
      <c r="G4" s="290"/>
    </row>
    <row r="5" spans="1:7" ht="15" customHeight="1" x14ac:dyDescent="0.3">
      <c r="A5" s="539"/>
      <c r="B5" s="291" t="s">
        <v>64</v>
      </c>
      <c r="C5" s="541"/>
      <c r="D5" s="292">
        <v>3966</v>
      </c>
      <c r="E5" s="292"/>
      <c r="F5" s="292"/>
      <c r="G5" s="293"/>
    </row>
    <row r="6" spans="1:7" x14ac:dyDescent="0.3">
      <c r="A6" s="539"/>
      <c r="B6" s="291" t="s">
        <v>65</v>
      </c>
      <c r="C6" s="541"/>
      <c r="D6" s="292">
        <f>D5+D7-D8</f>
        <v>3796</v>
      </c>
      <c r="E6" s="292">
        <f t="shared" ref="E6:G6" si="1">E5+E7-E8</f>
        <v>0</v>
      </c>
      <c r="F6" s="292">
        <f t="shared" si="1"/>
        <v>0</v>
      </c>
      <c r="G6" s="293">
        <f t="shared" si="1"/>
        <v>0</v>
      </c>
    </row>
    <row r="7" spans="1:7" x14ac:dyDescent="0.3">
      <c r="A7" s="539"/>
      <c r="B7" s="294" t="s">
        <v>60</v>
      </c>
      <c r="C7" s="541"/>
      <c r="D7" s="292">
        <v>0</v>
      </c>
      <c r="E7" s="292"/>
      <c r="F7" s="292"/>
      <c r="G7" s="293"/>
    </row>
    <row r="8" spans="1:7" x14ac:dyDescent="0.3">
      <c r="A8" s="539"/>
      <c r="B8" s="294" t="s">
        <v>61</v>
      </c>
      <c r="C8" s="542"/>
      <c r="D8" s="295">
        <f>17*10</f>
        <v>170</v>
      </c>
      <c r="E8" s="292"/>
      <c r="F8" s="292"/>
      <c r="G8" s="293"/>
    </row>
    <row r="9" spans="1:7" x14ac:dyDescent="0.3">
      <c r="A9" s="539"/>
      <c r="B9" s="291" t="s">
        <v>58</v>
      </c>
      <c r="C9" s="543" t="s">
        <v>8</v>
      </c>
      <c r="D9" s="292">
        <v>36350.22</v>
      </c>
      <c r="E9" s="292"/>
      <c r="F9" s="292"/>
      <c r="G9" s="293"/>
    </row>
    <row r="10" spans="1:7" x14ac:dyDescent="0.3">
      <c r="A10" s="539"/>
      <c r="B10" s="291" t="s">
        <v>66</v>
      </c>
      <c r="C10" s="544"/>
      <c r="D10" s="292">
        <f>D9+D12-D11</f>
        <v>37669.08</v>
      </c>
      <c r="E10" s="292">
        <f t="shared" ref="E10:G10" si="2">E9+E11-E12</f>
        <v>0</v>
      </c>
      <c r="F10" s="292">
        <f t="shared" si="2"/>
        <v>0</v>
      </c>
      <c r="G10" s="293">
        <f t="shared" si="2"/>
        <v>0</v>
      </c>
    </row>
    <row r="11" spans="1:7" ht="16.5" customHeight="1" x14ac:dyDescent="0.3">
      <c r="A11" s="539"/>
      <c r="B11" s="296" t="s">
        <v>62</v>
      </c>
      <c r="C11" s="544"/>
      <c r="D11" s="292">
        <v>0</v>
      </c>
      <c r="E11" s="292"/>
      <c r="F11" s="292"/>
      <c r="G11" s="293"/>
    </row>
    <row r="12" spans="1:7" ht="16.5" customHeight="1" x14ac:dyDescent="0.3">
      <c r="A12" s="540"/>
      <c r="B12" s="296" t="s">
        <v>63</v>
      </c>
      <c r="C12" s="545"/>
      <c r="D12" s="295">
        <f>77.58*17</f>
        <v>1318.86</v>
      </c>
      <c r="E12" s="292"/>
      <c r="F12" s="292"/>
      <c r="G12" s="293"/>
    </row>
    <row r="13" spans="1:7" ht="28.5" thickBot="1" x14ac:dyDescent="0.35">
      <c r="A13" s="297" t="s">
        <v>16</v>
      </c>
      <c r="B13" s="298" t="s">
        <v>59</v>
      </c>
      <c r="C13" s="299" t="s">
        <v>9</v>
      </c>
      <c r="D13" s="300">
        <v>1.2628999999999999</v>
      </c>
      <c r="E13" s="301"/>
      <c r="F13" s="301"/>
      <c r="G13" s="302"/>
    </row>
    <row r="14" spans="1:7" s="281" customFormat="1" ht="28.5" thickBot="1" x14ac:dyDescent="0.35">
      <c r="A14" s="303" t="s">
        <v>18</v>
      </c>
      <c r="B14" s="304" t="s">
        <v>57</v>
      </c>
      <c r="C14" s="305"/>
      <c r="D14" s="306">
        <f>SUM(D16*D23,D17*D24,D18*D25,D19*D26,D20*D27,D21*D28)</f>
        <v>57.772999999999996</v>
      </c>
      <c r="E14" s="306">
        <f t="shared" ref="E14:G14" si="3">SUM(E16*E23,E17*E24,E18*E25,E19*E26,E20*E27,E21*E28)</f>
        <v>0</v>
      </c>
      <c r="F14" s="306">
        <f t="shared" si="3"/>
        <v>0</v>
      </c>
      <c r="G14" s="307">
        <f t="shared" si="3"/>
        <v>0</v>
      </c>
    </row>
    <row r="15" spans="1:7" s="312" customFormat="1" ht="48.75" customHeight="1" x14ac:dyDescent="0.3">
      <c r="A15" s="546" t="s">
        <v>7</v>
      </c>
      <c r="B15" s="308" t="s">
        <v>55</v>
      </c>
      <c r="C15" s="309"/>
      <c r="D15" s="310"/>
      <c r="E15" s="310"/>
      <c r="F15" s="310"/>
      <c r="G15" s="311"/>
    </row>
    <row r="16" spans="1:7" s="312" customFormat="1" x14ac:dyDescent="0.3">
      <c r="A16" s="547"/>
      <c r="B16" s="313" t="s">
        <v>0</v>
      </c>
      <c r="C16" s="309" t="s">
        <v>35</v>
      </c>
      <c r="D16" s="314">
        <f>5+1</f>
        <v>6</v>
      </c>
      <c r="E16" s="314"/>
      <c r="F16" s="314"/>
      <c r="G16" s="315"/>
    </row>
    <row r="17" spans="1:7" s="312" customFormat="1" x14ac:dyDescent="0.3">
      <c r="A17" s="547"/>
      <c r="B17" s="313" t="s">
        <v>14</v>
      </c>
      <c r="C17" s="309" t="s">
        <v>34</v>
      </c>
      <c r="D17" s="314">
        <v>10</v>
      </c>
      <c r="E17" s="314"/>
      <c r="F17" s="314"/>
      <c r="G17" s="315"/>
    </row>
    <row r="18" spans="1:7" s="312" customFormat="1" ht="18.75" customHeight="1" x14ac:dyDescent="0.3">
      <c r="A18" s="547"/>
      <c r="B18" s="316" t="s">
        <v>20</v>
      </c>
      <c r="C18" s="309"/>
      <c r="D18" s="314"/>
      <c r="E18" s="314"/>
      <c r="F18" s="314"/>
      <c r="G18" s="315"/>
    </row>
    <row r="19" spans="1:7" s="312" customFormat="1" x14ac:dyDescent="0.3">
      <c r="A19" s="547"/>
      <c r="B19" s="313" t="s">
        <v>12</v>
      </c>
      <c r="C19" s="309"/>
      <c r="D19" s="314"/>
      <c r="E19" s="314"/>
      <c r="F19" s="314"/>
      <c r="G19" s="315"/>
    </row>
    <row r="20" spans="1:7" s="312" customFormat="1" ht="17.25" customHeight="1" x14ac:dyDescent="0.3">
      <c r="A20" s="547"/>
      <c r="B20" s="316" t="s">
        <v>26</v>
      </c>
      <c r="C20" s="309"/>
      <c r="D20" s="314"/>
      <c r="E20" s="314"/>
      <c r="F20" s="314"/>
      <c r="G20" s="315"/>
    </row>
    <row r="21" spans="1:7" s="312" customFormat="1" ht="14.5" thickBot="1" x14ac:dyDescent="0.35">
      <c r="A21" s="547"/>
      <c r="B21" s="317" t="s">
        <v>75</v>
      </c>
      <c r="C21" s="318" t="s">
        <v>34</v>
      </c>
      <c r="D21" s="319">
        <f>100+50</f>
        <v>150</v>
      </c>
      <c r="E21" s="319"/>
      <c r="F21" s="319"/>
      <c r="G21" s="320"/>
    </row>
    <row r="22" spans="1:7" s="312" customFormat="1" ht="28" x14ac:dyDescent="0.3">
      <c r="A22" s="547"/>
      <c r="B22" s="321" t="s">
        <v>56</v>
      </c>
      <c r="C22" s="549" t="s">
        <v>42</v>
      </c>
      <c r="D22" s="322"/>
      <c r="E22" s="322"/>
      <c r="F22" s="322"/>
      <c r="G22" s="323"/>
    </row>
    <row r="23" spans="1:7" s="312" customFormat="1" x14ac:dyDescent="0.3">
      <c r="A23" s="547"/>
      <c r="B23" s="313" t="s">
        <v>0</v>
      </c>
      <c r="C23" s="550"/>
      <c r="D23" s="314">
        <v>2.105</v>
      </c>
      <c r="E23" s="314"/>
      <c r="F23" s="314"/>
      <c r="G23" s="315"/>
    </row>
    <row r="24" spans="1:7" s="312" customFormat="1" x14ac:dyDescent="0.3">
      <c r="A24" s="547"/>
      <c r="B24" s="313" t="s">
        <v>14</v>
      </c>
      <c r="C24" s="550"/>
      <c r="D24" s="314">
        <v>1.3967000000000001</v>
      </c>
      <c r="E24" s="314"/>
      <c r="F24" s="314"/>
      <c r="G24" s="315"/>
    </row>
    <row r="25" spans="1:7" s="312" customFormat="1" ht="15" customHeight="1" x14ac:dyDescent="0.3">
      <c r="A25" s="547"/>
      <c r="B25" s="316" t="s">
        <v>20</v>
      </c>
      <c r="C25" s="550"/>
      <c r="D25" s="314"/>
      <c r="E25" s="314"/>
      <c r="F25" s="314"/>
      <c r="G25" s="315"/>
    </row>
    <row r="26" spans="1:7" s="312" customFormat="1" ht="31.5" customHeight="1" x14ac:dyDescent="0.3">
      <c r="A26" s="547"/>
      <c r="B26" s="316" t="s">
        <v>25</v>
      </c>
      <c r="C26" s="550"/>
      <c r="D26" s="314"/>
      <c r="E26" s="314"/>
      <c r="F26" s="314"/>
      <c r="G26" s="315"/>
    </row>
    <row r="27" spans="1:7" s="312" customFormat="1" ht="33" customHeight="1" x14ac:dyDescent="0.3">
      <c r="A27" s="547"/>
      <c r="B27" s="316" t="s">
        <v>27</v>
      </c>
      <c r="C27" s="550"/>
      <c r="D27" s="314"/>
      <c r="E27" s="314"/>
      <c r="F27" s="314"/>
      <c r="G27" s="315"/>
    </row>
    <row r="28" spans="1:7" ht="14.5" thickBot="1" x14ac:dyDescent="0.35">
      <c r="A28" s="548"/>
      <c r="B28" s="317" t="s">
        <v>75</v>
      </c>
      <c r="C28" s="551"/>
      <c r="D28" s="319">
        <v>0.20784</v>
      </c>
      <c r="E28" s="319"/>
      <c r="F28" s="319"/>
      <c r="G28" s="320"/>
    </row>
    <row r="29" spans="1:7" s="281" customFormat="1" x14ac:dyDescent="0.3">
      <c r="A29" s="324" t="s">
        <v>43</v>
      </c>
      <c r="B29" s="325" t="s">
        <v>69</v>
      </c>
      <c r="C29" s="326"/>
      <c r="D29" s="327">
        <f>((D32/D33)-(D30/D31))*D31</f>
        <v>17868.30078034255</v>
      </c>
      <c r="E29" s="327" t="e">
        <f>((E32/E33)-(E31/#REF!))*#REF!</f>
        <v>#DIV/0!</v>
      </c>
      <c r="F29" s="327" t="e">
        <f t="shared" ref="F29:G29" si="4">((F32/F33)-(F30/F31))*F31</f>
        <v>#DIV/0!</v>
      </c>
      <c r="G29" s="328" t="e">
        <f t="shared" si="4"/>
        <v>#DIV/0!</v>
      </c>
    </row>
    <row r="30" spans="1:7" ht="56" x14ac:dyDescent="0.3">
      <c r="A30" s="552" t="s">
        <v>44</v>
      </c>
      <c r="B30" s="329" t="s">
        <v>52</v>
      </c>
      <c r="C30" s="330" t="s">
        <v>46</v>
      </c>
      <c r="D30" s="331">
        <v>20729.79</v>
      </c>
      <c r="E30" s="332"/>
      <c r="F30" s="333"/>
      <c r="G30" s="334"/>
    </row>
    <row r="31" spans="1:7" x14ac:dyDescent="0.3">
      <c r="A31" s="553"/>
      <c r="B31" s="329" t="s">
        <v>68</v>
      </c>
      <c r="C31" s="330" t="s">
        <v>8</v>
      </c>
      <c r="D31" s="331">
        <v>36350.22</v>
      </c>
      <c r="E31" s="333"/>
      <c r="F31" s="333"/>
      <c r="G31" s="334"/>
    </row>
    <row r="32" spans="1:7" ht="56" x14ac:dyDescent="0.3">
      <c r="A32" s="552" t="s">
        <v>45</v>
      </c>
      <c r="B32" s="329" t="s">
        <v>53</v>
      </c>
      <c r="C32" s="330" t="s">
        <v>46</v>
      </c>
      <c r="D32" s="331">
        <v>39022.199999999997</v>
      </c>
      <c r="E32" s="333"/>
      <c r="F32" s="333"/>
      <c r="G32" s="334"/>
    </row>
    <row r="33" spans="1:7" ht="14.5" thickBot="1" x14ac:dyDescent="0.35">
      <c r="A33" s="553"/>
      <c r="B33" s="335" t="s">
        <v>54</v>
      </c>
      <c r="C33" s="336" t="s">
        <v>8</v>
      </c>
      <c r="D33" s="337">
        <v>36749.629999999997</v>
      </c>
      <c r="E33" s="338"/>
      <c r="F33" s="338"/>
      <c r="G33" s="339"/>
    </row>
    <row r="36" spans="1:7" ht="14.5" thickBot="1" x14ac:dyDescent="0.35">
      <c r="B36" s="340" t="s">
        <v>71</v>
      </c>
      <c r="C36" s="341"/>
      <c r="D36" s="342"/>
      <c r="E36" s="343" t="s">
        <v>78</v>
      </c>
      <c r="F36" s="342"/>
      <c r="G36" s="342"/>
    </row>
    <row r="37" spans="1:7" ht="14.5" thickTop="1" x14ac:dyDescent="0.3">
      <c r="B37" s="344" t="s">
        <v>77</v>
      </c>
    </row>
    <row r="38" spans="1:7" x14ac:dyDescent="0.3">
      <c r="B38" s="344" t="s">
        <v>76</v>
      </c>
    </row>
    <row r="39" spans="1:7" x14ac:dyDescent="0.3">
      <c r="A39" s="276" t="s">
        <v>10</v>
      </c>
    </row>
    <row r="40" spans="1:7" ht="33" customHeight="1" x14ac:dyDescent="0.3">
      <c r="A40" s="535" t="s">
        <v>31</v>
      </c>
      <c r="B40" s="535"/>
      <c r="C40" s="535"/>
      <c r="D40" s="535"/>
      <c r="E40" s="535"/>
      <c r="F40" s="535"/>
      <c r="G40" s="535"/>
    </row>
    <row r="41" spans="1:7" x14ac:dyDescent="0.3">
      <c r="A41" s="312" t="s">
        <v>30</v>
      </c>
      <c r="B41" s="312"/>
      <c r="C41" s="346"/>
      <c r="D41" s="312"/>
      <c r="E41" s="312"/>
      <c r="F41" s="312"/>
      <c r="G41" s="312"/>
    </row>
    <row r="42" spans="1:7" ht="28.5" customHeight="1" x14ac:dyDescent="0.3">
      <c r="A42" s="554" t="s">
        <v>19</v>
      </c>
      <c r="B42" s="554"/>
      <c r="C42" s="554"/>
      <c r="D42" s="554"/>
      <c r="E42" s="554"/>
      <c r="F42" s="554"/>
      <c r="G42" s="554"/>
    </row>
    <row r="43" spans="1:7" ht="33" customHeight="1" x14ac:dyDescent="0.3">
      <c r="A43" s="535" t="s">
        <v>22</v>
      </c>
      <c r="B43" s="535"/>
      <c r="C43" s="535"/>
      <c r="D43" s="535"/>
      <c r="E43" s="535"/>
      <c r="F43" s="535"/>
      <c r="G43" s="535"/>
    </row>
    <row r="44" spans="1:7" ht="33" customHeight="1" x14ac:dyDescent="0.3">
      <c r="A44" s="535" t="s">
        <v>47</v>
      </c>
      <c r="B44" s="535"/>
      <c r="C44" s="535"/>
      <c r="D44" s="535"/>
      <c r="E44" s="535"/>
      <c r="F44" s="535"/>
      <c r="G44" s="535"/>
    </row>
    <row r="45" spans="1:7" x14ac:dyDescent="0.3">
      <c r="A45" s="312"/>
      <c r="B45" s="312"/>
      <c r="C45" s="346"/>
      <c r="D45" s="312"/>
      <c r="E45" s="312"/>
      <c r="F45" s="312"/>
      <c r="G45" s="312"/>
    </row>
    <row r="46" spans="1:7" x14ac:dyDescent="0.3">
      <c r="A46" s="347" t="s">
        <v>21</v>
      </c>
      <c r="B46" s="312"/>
      <c r="C46" s="346"/>
      <c r="D46" s="312"/>
      <c r="E46" s="312"/>
      <c r="F46" s="312"/>
      <c r="G46" s="312"/>
    </row>
    <row r="47" spans="1:7" ht="30" customHeight="1" x14ac:dyDescent="0.3">
      <c r="A47" s="535" t="s">
        <v>48</v>
      </c>
      <c r="B47" s="535"/>
      <c r="C47" s="535"/>
      <c r="D47" s="535"/>
      <c r="E47" s="535"/>
      <c r="F47" s="535"/>
      <c r="G47" s="535"/>
    </row>
    <row r="48" spans="1:7" ht="33" customHeight="1" x14ac:dyDescent="0.3">
      <c r="A48" s="535" t="s">
        <v>23</v>
      </c>
      <c r="B48" s="535"/>
      <c r="C48" s="535"/>
      <c r="D48" s="535"/>
      <c r="E48" s="535"/>
      <c r="F48" s="535"/>
      <c r="G48" s="535"/>
    </row>
    <row r="49" spans="1:7" ht="34.5" customHeight="1" x14ac:dyDescent="0.3">
      <c r="A49" s="535" t="s">
        <v>28</v>
      </c>
      <c r="B49" s="535"/>
      <c r="C49" s="535"/>
      <c r="D49" s="535"/>
      <c r="E49" s="535"/>
      <c r="F49" s="535"/>
      <c r="G49" s="535"/>
    </row>
    <row r="50" spans="1:7" ht="63" customHeight="1" x14ac:dyDescent="0.3">
      <c r="A50" s="535" t="s">
        <v>49</v>
      </c>
      <c r="B50" s="535"/>
      <c r="C50" s="535"/>
      <c r="D50" s="535"/>
      <c r="E50" s="535"/>
      <c r="F50" s="535"/>
      <c r="G50" s="535"/>
    </row>
    <row r="51" spans="1:7" ht="30.75" customHeight="1" x14ac:dyDescent="0.3">
      <c r="A51" s="535" t="s">
        <v>24</v>
      </c>
      <c r="B51" s="535"/>
      <c r="C51" s="535"/>
      <c r="D51" s="535"/>
      <c r="E51" s="535"/>
      <c r="F51" s="535"/>
      <c r="G51" s="535"/>
    </row>
    <row r="52" spans="1:7" ht="43.5" customHeight="1" x14ac:dyDescent="0.3">
      <c r="A52" s="536" t="s">
        <v>29</v>
      </c>
      <c r="B52" s="536"/>
      <c r="C52" s="536"/>
      <c r="D52" s="536"/>
      <c r="E52" s="536"/>
      <c r="F52" s="536"/>
      <c r="G52" s="536"/>
    </row>
    <row r="53" spans="1:7" ht="30" customHeight="1" x14ac:dyDescent="0.3">
      <c r="A53" s="535" t="s">
        <v>50</v>
      </c>
      <c r="B53" s="535"/>
      <c r="C53" s="535"/>
      <c r="D53" s="535"/>
      <c r="E53" s="535"/>
      <c r="F53" s="535"/>
      <c r="G53" s="535"/>
    </row>
    <row r="54" spans="1:7" ht="45" customHeight="1" x14ac:dyDescent="0.3">
      <c r="A54" s="535" t="s">
        <v>51</v>
      </c>
      <c r="B54" s="535"/>
      <c r="C54" s="535"/>
      <c r="D54" s="535"/>
      <c r="E54" s="535"/>
      <c r="F54" s="535"/>
      <c r="G54" s="535"/>
    </row>
    <row r="55" spans="1:7" ht="16.5" customHeight="1" x14ac:dyDescent="0.3">
      <c r="A55" s="348"/>
      <c r="B55" s="348"/>
      <c r="C55" s="349"/>
      <c r="D55" s="348"/>
      <c r="E55" s="348"/>
      <c r="F55" s="348"/>
      <c r="G55" s="348"/>
    </row>
    <row r="56" spans="1:7" x14ac:dyDescent="0.3">
      <c r="A56" s="312"/>
      <c r="B56" s="312"/>
      <c r="C56" s="346"/>
      <c r="D56" s="312"/>
      <c r="E56" s="312"/>
      <c r="F56" s="312"/>
      <c r="G56" s="312"/>
    </row>
    <row r="57" spans="1:7" x14ac:dyDescent="0.3">
      <c r="A57" s="312"/>
      <c r="B57" s="312"/>
      <c r="C57" s="346"/>
      <c r="D57" s="312"/>
      <c r="E57" s="312"/>
      <c r="F57" s="312"/>
      <c r="G57" s="312"/>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294BD-D0B4-4751-AFEF-DB32F755BE00}">
  <sheetPr>
    <tabColor theme="7" tint="0.79998168889431442"/>
  </sheetPr>
  <dimension ref="A1:J57"/>
  <sheetViews>
    <sheetView workbookViewId="0">
      <selection activeCell="H1" sqref="H1:J1048576"/>
    </sheetView>
  </sheetViews>
  <sheetFormatPr defaultColWidth="9.1796875" defaultRowHeight="14" x14ac:dyDescent="0.3"/>
  <cols>
    <col min="1" max="1" width="12.54296875" style="111" customWidth="1"/>
    <col min="2" max="2" width="46.1796875" style="111" customWidth="1"/>
    <col min="3" max="3" width="11.453125" style="187" customWidth="1"/>
    <col min="4" max="5" width="17" style="111" customWidth="1"/>
    <col min="6" max="6" width="14.26953125" style="111" customWidth="1"/>
    <col min="7" max="7" width="16.7265625" style="111" customWidth="1"/>
    <col min="8" max="10" width="0" style="111" hidden="1" customWidth="1"/>
    <col min="11" max="16384" width="9.1796875" style="111"/>
  </cols>
  <sheetData>
    <row r="1" spans="1:10" ht="42" customHeight="1" x14ac:dyDescent="0.35">
      <c r="A1" s="557" t="s">
        <v>70</v>
      </c>
      <c r="B1" s="557"/>
      <c r="C1" s="557"/>
      <c r="D1" s="557"/>
      <c r="E1" s="557"/>
      <c r="F1" s="557"/>
      <c r="G1" s="557"/>
    </row>
    <row r="2" spans="1:10" s="117" customFormat="1" ht="28.5" thickBot="1" x14ac:dyDescent="0.35">
      <c r="A2" s="112" t="s">
        <v>4</v>
      </c>
      <c r="B2" s="113"/>
      <c r="C2" s="114" t="s">
        <v>5</v>
      </c>
      <c r="D2" s="114" t="s">
        <v>1</v>
      </c>
      <c r="E2" s="115" t="s">
        <v>11</v>
      </c>
      <c r="F2" s="114" t="s">
        <v>2</v>
      </c>
      <c r="G2" s="116" t="s">
        <v>3</v>
      </c>
    </row>
    <row r="3" spans="1:10" s="117" customFormat="1" ht="14.5" thickBot="1" x14ac:dyDescent="0.35">
      <c r="A3" s="118" t="s">
        <v>17</v>
      </c>
      <c r="B3" s="119" t="s">
        <v>67</v>
      </c>
      <c r="C3" s="120"/>
      <c r="D3" s="121">
        <f>(D10-D9)*D13</f>
        <v>-1665.5882940000006</v>
      </c>
      <c r="E3" s="122">
        <f t="shared" ref="E3:G3" si="0">(E10-E9)*E13</f>
        <v>0</v>
      </c>
      <c r="F3" s="122">
        <f t="shared" si="0"/>
        <v>0</v>
      </c>
      <c r="G3" s="123">
        <f t="shared" si="0"/>
        <v>0</v>
      </c>
    </row>
    <row r="4" spans="1:10" x14ac:dyDescent="0.3">
      <c r="A4" s="558" t="s">
        <v>7</v>
      </c>
      <c r="B4" s="124" t="s">
        <v>13</v>
      </c>
      <c r="C4" s="561" t="s">
        <v>6</v>
      </c>
      <c r="D4" s="125">
        <v>14</v>
      </c>
      <c r="E4" s="126"/>
      <c r="F4" s="125"/>
      <c r="G4" s="127"/>
    </row>
    <row r="5" spans="1:10" ht="15" customHeight="1" x14ac:dyDescent="0.3">
      <c r="A5" s="559"/>
      <c r="B5" s="128" t="s">
        <v>64</v>
      </c>
      <c r="C5" s="561"/>
      <c r="D5" s="192">
        <v>3966</v>
      </c>
      <c r="E5" s="129"/>
      <c r="F5" s="129"/>
      <c r="G5" s="130"/>
    </row>
    <row r="6" spans="1:10" x14ac:dyDescent="0.3">
      <c r="A6" s="559"/>
      <c r="B6" s="128" t="s">
        <v>65</v>
      </c>
      <c r="C6" s="561"/>
      <c r="D6" s="192">
        <f>D5+D7-D8</f>
        <v>3796</v>
      </c>
      <c r="E6" s="129">
        <f t="shared" ref="E6:G6" si="1">E5+E7-E8</f>
        <v>0</v>
      </c>
      <c r="F6" s="129">
        <f t="shared" si="1"/>
        <v>0</v>
      </c>
      <c r="G6" s="130">
        <f t="shared" si="1"/>
        <v>0</v>
      </c>
      <c r="H6" s="193">
        <f>D5-D8</f>
        <v>3796</v>
      </c>
      <c r="I6" s="193" t="b">
        <f>H6=D6</f>
        <v>1</v>
      </c>
    </row>
    <row r="7" spans="1:10" x14ac:dyDescent="0.3">
      <c r="A7" s="559"/>
      <c r="B7" s="131" t="s">
        <v>60</v>
      </c>
      <c r="C7" s="561"/>
      <c r="D7" s="192">
        <v>0</v>
      </c>
      <c r="E7" s="129"/>
      <c r="F7" s="129"/>
      <c r="G7" s="130"/>
    </row>
    <row r="8" spans="1:10" x14ac:dyDescent="0.3">
      <c r="A8" s="559"/>
      <c r="B8" s="131" t="s">
        <v>61</v>
      </c>
      <c r="C8" s="562"/>
      <c r="D8" s="132">
        <f>17*10</f>
        <v>170</v>
      </c>
      <c r="E8" s="129"/>
      <c r="F8" s="129"/>
      <c r="G8" s="130"/>
    </row>
    <row r="9" spans="1:10" x14ac:dyDescent="0.3">
      <c r="A9" s="559"/>
      <c r="B9" s="128" t="s">
        <v>58</v>
      </c>
      <c r="C9" s="563" t="s">
        <v>8</v>
      </c>
      <c r="D9" s="129">
        <v>37669.08</v>
      </c>
      <c r="E9" s="129"/>
      <c r="F9" s="129"/>
      <c r="G9" s="130"/>
    </row>
    <row r="10" spans="1:10" x14ac:dyDescent="0.3">
      <c r="A10" s="559"/>
      <c r="B10" s="133" t="s">
        <v>66</v>
      </c>
      <c r="C10" s="564"/>
      <c r="D10" s="134">
        <f>D9-D12+D11</f>
        <v>36350.22</v>
      </c>
      <c r="E10" s="129">
        <f t="shared" ref="E10:G10" si="2">E9+E11-E12</f>
        <v>0</v>
      </c>
      <c r="F10" s="129">
        <f t="shared" si="2"/>
        <v>0</v>
      </c>
      <c r="G10" s="130">
        <f t="shared" si="2"/>
        <v>0</v>
      </c>
      <c r="H10" s="195" t="e">
        <f>#REF!</f>
        <v>#REF!</v>
      </c>
      <c r="I10" s="194">
        <f>D9-D12</f>
        <v>36350.22</v>
      </c>
      <c r="J10" s="111" t="b">
        <f>I10=D31</f>
        <v>1</v>
      </c>
    </row>
    <row r="11" spans="1:10" ht="16.5" customHeight="1" x14ac:dyDescent="0.3">
      <c r="A11" s="559"/>
      <c r="B11" s="135" t="s">
        <v>62</v>
      </c>
      <c r="C11" s="564"/>
      <c r="D11" s="129">
        <v>0</v>
      </c>
      <c r="E11" s="129"/>
      <c r="F11" s="129"/>
      <c r="G11" s="130"/>
    </row>
    <row r="12" spans="1:10" ht="16.5" customHeight="1" x14ac:dyDescent="0.3">
      <c r="A12" s="560"/>
      <c r="B12" s="135" t="s">
        <v>63</v>
      </c>
      <c r="C12" s="565"/>
      <c r="D12" s="132">
        <f>77.58*17</f>
        <v>1318.86</v>
      </c>
      <c r="E12" s="129"/>
      <c r="F12" s="129"/>
      <c r="G12" s="130"/>
    </row>
    <row r="13" spans="1:10" ht="28.5" thickBot="1" x14ac:dyDescent="0.35">
      <c r="A13" s="136" t="s">
        <v>16</v>
      </c>
      <c r="B13" s="137" t="s">
        <v>59</v>
      </c>
      <c r="C13" s="138" t="s">
        <v>9</v>
      </c>
      <c r="D13" s="139">
        <v>1.2628999999999999</v>
      </c>
      <c r="E13" s="140"/>
      <c r="F13" s="140"/>
      <c r="G13" s="141"/>
      <c r="H13" s="193" t="e">
        <f>#REF!</f>
        <v>#REF!</v>
      </c>
    </row>
    <row r="14" spans="1:10" s="117" customFormat="1" ht="28.5" thickBot="1" x14ac:dyDescent="0.35">
      <c r="A14" s="142" t="s">
        <v>18</v>
      </c>
      <c r="B14" s="143" t="s">
        <v>57</v>
      </c>
      <c r="C14" s="144"/>
      <c r="D14" s="145">
        <f>SUM(D16*D23,D17*D24,D18*D25,D19*D26,D20*D27,D21*D28)</f>
        <v>57.772999999999996</v>
      </c>
      <c r="E14" s="145">
        <f t="shared" ref="E14:G14" si="3">SUM(E16*E23,E17*E24,E18*E25,E19*E26,E20*E27,E21*E28)</f>
        <v>0</v>
      </c>
      <c r="F14" s="145">
        <f t="shared" si="3"/>
        <v>0</v>
      </c>
      <c r="G14" s="146">
        <f t="shared" si="3"/>
        <v>0</v>
      </c>
    </row>
    <row r="15" spans="1:10" s="151" customFormat="1" ht="48.75" customHeight="1" x14ac:dyDescent="0.3">
      <c r="A15" s="566" t="s">
        <v>7</v>
      </c>
      <c r="B15" s="147" t="s">
        <v>55</v>
      </c>
      <c r="C15" s="148"/>
      <c r="D15" s="149"/>
      <c r="E15" s="149"/>
      <c r="F15" s="149"/>
      <c r="G15" s="150"/>
    </row>
    <row r="16" spans="1:10" s="151" customFormat="1" x14ac:dyDescent="0.3">
      <c r="A16" s="567"/>
      <c r="B16" s="152" t="s">
        <v>0</v>
      </c>
      <c r="C16" s="148" t="s">
        <v>35</v>
      </c>
      <c r="D16" s="153">
        <f>5+1</f>
        <v>6</v>
      </c>
      <c r="E16" s="153"/>
      <c r="F16" s="153"/>
      <c r="G16" s="154"/>
    </row>
    <row r="17" spans="1:9" s="151" customFormat="1" x14ac:dyDescent="0.3">
      <c r="A17" s="567"/>
      <c r="B17" s="152" t="s">
        <v>14</v>
      </c>
      <c r="C17" s="148" t="s">
        <v>34</v>
      </c>
      <c r="D17" s="153">
        <v>10</v>
      </c>
      <c r="E17" s="153"/>
      <c r="F17" s="153"/>
      <c r="G17" s="154"/>
    </row>
    <row r="18" spans="1:9" s="151" customFormat="1" ht="18.75" customHeight="1" x14ac:dyDescent="0.3">
      <c r="A18" s="567"/>
      <c r="B18" s="155" t="s">
        <v>20</v>
      </c>
      <c r="C18" s="148"/>
      <c r="D18" s="153"/>
      <c r="E18" s="153"/>
      <c r="F18" s="153"/>
      <c r="G18" s="154"/>
    </row>
    <row r="19" spans="1:9" s="151" customFormat="1" x14ac:dyDescent="0.3">
      <c r="A19" s="567"/>
      <c r="B19" s="152" t="s">
        <v>12</v>
      </c>
      <c r="C19" s="148"/>
      <c r="D19" s="153"/>
      <c r="E19" s="153"/>
      <c r="F19" s="153"/>
      <c r="G19" s="154"/>
    </row>
    <row r="20" spans="1:9" s="151" customFormat="1" ht="17.25" customHeight="1" x14ac:dyDescent="0.3">
      <c r="A20" s="567"/>
      <c r="B20" s="155" t="s">
        <v>26</v>
      </c>
      <c r="C20" s="148"/>
      <c r="D20" s="153"/>
      <c r="E20" s="153"/>
      <c r="F20" s="153"/>
      <c r="G20" s="154"/>
    </row>
    <row r="21" spans="1:9" s="151" customFormat="1" ht="14.5" thickBot="1" x14ac:dyDescent="0.35">
      <c r="A21" s="567"/>
      <c r="B21" s="156" t="s">
        <v>75</v>
      </c>
      <c r="C21" s="157" t="s">
        <v>34</v>
      </c>
      <c r="D21" s="158">
        <f>100+50</f>
        <v>150</v>
      </c>
      <c r="E21" s="158"/>
      <c r="F21" s="158"/>
      <c r="G21" s="159"/>
    </row>
    <row r="22" spans="1:9" s="151" customFormat="1" ht="28" x14ac:dyDescent="0.3">
      <c r="A22" s="567"/>
      <c r="B22" s="160" t="s">
        <v>56</v>
      </c>
      <c r="C22" s="569" t="s">
        <v>42</v>
      </c>
      <c r="D22" s="161"/>
      <c r="E22" s="161"/>
      <c r="F22" s="161"/>
      <c r="G22" s="162"/>
    </row>
    <row r="23" spans="1:9" s="151" customFormat="1" x14ac:dyDescent="0.3">
      <c r="A23" s="567"/>
      <c r="B23" s="152" t="s">
        <v>0</v>
      </c>
      <c r="C23" s="570"/>
      <c r="D23" s="153">
        <v>2.105</v>
      </c>
      <c r="E23" s="153"/>
      <c r="F23" s="153"/>
      <c r="G23" s="154"/>
    </row>
    <row r="24" spans="1:9" s="151" customFormat="1" x14ac:dyDescent="0.3">
      <c r="A24" s="567"/>
      <c r="B24" s="152" t="s">
        <v>14</v>
      </c>
      <c r="C24" s="570"/>
      <c r="D24" s="153">
        <v>1.3967000000000001</v>
      </c>
      <c r="E24" s="153"/>
      <c r="F24" s="153"/>
      <c r="G24" s="154"/>
    </row>
    <row r="25" spans="1:9" s="151" customFormat="1" ht="15" customHeight="1" x14ac:dyDescent="0.3">
      <c r="A25" s="567"/>
      <c r="B25" s="155" t="s">
        <v>20</v>
      </c>
      <c r="C25" s="570"/>
      <c r="D25" s="153"/>
      <c r="E25" s="153"/>
      <c r="F25" s="153"/>
      <c r="G25" s="154"/>
    </row>
    <row r="26" spans="1:9" s="151" customFormat="1" ht="31.5" customHeight="1" x14ac:dyDescent="0.3">
      <c r="A26" s="567"/>
      <c r="B26" s="155" t="s">
        <v>25</v>
      </c>
      <c r="C26" s="570"/>
      <c r="D26" s="153"/>
      <c r="E26" s="153"/>
      <c r="F26" s="153"/>
      <c r="G26" s="154"/>
    </row>
    <row r="27" spans="1:9" s="151" customFormat="1" ht="33" customHeight="1" x14ac:dyDescent="0.3">
      <c r="A27" s="567"/>
      <c r="B27" s="155" t="s">
        <v>27</v>
      </c>
      <c r="C27" s="570"/>
      <c r="D27" s="153"/>
      <c r="E27" s="153"/>
      <c r="F27" s="153"/>
      <c r="G27" s="154"/>
    </row>
    <row r="28" spans="1:9" ht="14.5" thickBot="1" x14ac:dyDescent="0.35">
      <c r="A28" s="568"/>
      <c r="B28" s="156" t="s">
        <v>75</v>
      </c>
      <c r="C28" s="571"/>
      <c r="D28" s="158">
        <v>0.20784</v>
      </c>
      <c r="E28" s="158"/>
      <c r="F28" s="158"/>
      <c r="G28" s="159"/>
    </row>
    <row r="29" spans="1:9" s="117" customFormat="1" x14ac:dyDescent="0.3">
      <c r="A29" s="163" t="s">
        <v>43</v>
      </c>
      <c r="B29" s="164" t="s">
        <v>69</v>
      </c>
      <c r="C29" s="165"/>
      <c r="D29" s="166">
        <f>((D32/D33)-(D30/D31))*D31</f>
        <v>17868.30078034255</v>
      </c>
      <c r="E29" s="167" t="e">
        <f>((E32/E33)-(E31/#REF!))*#REF!</f>
        <v>#DIV/0!</v>
      </c>
      <c r="F29" s="167" t="e">
        <f t="shared" ref="F29:G29" si="4">((F32/F33)-(F30/F31))*F31</f>
        <v>#DIV/0!</v>
      </c>
      <c r="G29" s="168" t="e">
        <f t="shared" si="4"/>
        <v>#DIV/0!</v>
      </c>
    </row>
    <row r="30" spans="1:9" ht="56" x14ac:dyDescent="0.3">
      <c r="A30" s="572" t="s">
        <v>44</v>
      </c>
      <c r="B30" s="169" t="s">
        <v>52</v>
      </c>
      <c r="C30" s="170" t="s">
        <v>46</v>
      </c>
      <c r="D30" s="171">
        <v>20729.79</v>
      </c>
      <c r="E30" s="172"/>
      <c r="F30" s="173"/>
      <c r="G30" s="174"/>
      <c r="H30" s="195" t="e">
        <f>#REF!</f>
        <v>#REF!</v>
      </c>
    </row>
    <row r="31" spans="1:9" x14ac:dyDescent="0.3">
      <c r="A31" s="573"/>
      <c r="B31" s="175" t="s">
        <v>68</v>
      </c>
      <c r="C31" s="170" t="s">
        <v>8</v>
      </c>
      <c r="D31" s="176">
        <v>36350.22</v>
      </c>
      <c r="E31" s="173"/>
      <c r="F31" s="173"/>
      <c r="G31" s="174"/>
      <c r="H31" s="195" t="e">
        <f>#REF!</f>
        <v>#REF!</v>
      </c>
      <c r="I31" s="111" t="b">
        <f>D31=D10</f>
        <v>1</v>
      </c>
    </row>
    <row r="32" spans="1:9" ht="56" x14ac:dyDescent="0.3">
      <c r="A32" s="572" t="s">
        <v>45</v>
      </c>
      <c r="B32" s="169" t="s">
        <v>53</v>
      </c>
      <c r="C32" s="170" t="s">
        <v>46</v>
      </c>
      <c r="D32" s="171">
        <v>39022.199999999997</v>
      </c>
      <c r="E32" s="173"/>
      <c r="F32" s="173"/>
      <c r="G32" s="174"/>
      <c r="H32" s="195" t="e">
        <f>#REF!</f>
        <v>#REF!</v>
      </c>
    </row>
    <row r="33" spans="1:8" ht="14.5" thickBot="1" x14ac:dyDescent="0.35">
      <c r="A33" s="573"/>
      <c r="B33" s="177" t="s">
        <v>54</v>
      </c>
      <c r="C33" s="178" t="s">
        <v>8</v>
      </c>
      <c r="D33" s="179">
        <v>36749.629999999997</v>
      </c>
      <c r="E33" s="180"/>
      <c r="F33" s="180"/>
      <c r="G33" s="181"/>
      <c r="H33" s="195" t="e">
        <f>#REF!</f>
        <v>#REF!</v>
      </c>
    </row>
    <row r="36" spans="1:8" ht="14.5" thickBot="1" x14ac:dyDescent="0.35">
      <c r="B36" s="182" t="s">
        <v>71</v>
      </c>
      <c r="C36" s="183"/>
      <c r="D36" s="184"/>
      <c r="E36" s="185" t="s">
        <v>78</v>
      </c>
      <c r="F36" s="184"/>
      <c r="G36" s="184"/>
    </row>
    <row r="37" spans="1:8" ht="14.5" thickTop="1" x14ac:dyDescent="0.3">
      <c r="B37" s="186" t="s">
        <v>77</v>
      </c>
    </row>
    <row r="38" spans="1:8" x14ac:dyDescent="0.3">
      <c r="B38" s="186" t="s">
        <v>76</v>
      </c>
    </row>
    <row r="39" spans="1:8" x14ac:dyDescent="0.3">
      <c r="A39" s="111" t="s">
        <v>10</v>
      </c>
    </row>
    <row r="40" spans="1:8" ht="33" customHeight="1" x14ac:dyDescent="0.3">
      <c r="A40" s="555" t="s">
        <v>31</v>
      </c>
      <c r="B40" s="555"/>
      <c r="C40" s="555"/>
      <c r="D40" s="555"/>
      <c r="E40" s="555"/>
      <c r="F40" s="555"/>
      <c r="G40" s="555"/>
    </row>
    <row r="41" spans="1:8" x14ac:dyDescent="0.3">
      <c r="A41" s="151" t="s">
        <v>30</v>
      </c>
      <c r="B41" s="151"/>
      <c r="C41" s="188"/>
      <c r="D41" s="151"/>
      <c r="E41" s="151"/>
      <c r="F41" s="151"/>
      <c r="G41" s="151"/>
    </row>
    <row r="42" spans="1:8" ht="28.5" customHeight="1" x14ac:dyDescent="0.3">
      <c r="A42" s="574" t="s">
        <v>19</v>
      </c>
      <c r="B42" s="574"/>
      <c r="C42" s="574"/>
      <c r="D42" s="574"/>
      <c r="E42" s="574"/>
      <c r="F42" s="574"/>
      <c r="G42" s="574"/>
    </row>
    <row r="43" spans="1:8" ht="33" customHeight="1" x14ac:dyDescent="0.3">
      <c r="A43" s="555" t="s">
        <v>22</v>
      </c>
      <c r="B43" s="555"/>
      <c r="C43" s="555"/>
      <c r="D43" s="555"/>
      <c r="E43" s="555"/>
      <c r="F43" s="555"/>
      <c r="G43" s="555"/>
    </row>
    <row r="44" spans="1:8" ht="33" customHeight="1" x14ac:dyDescent="0.3">
      <c r="A44" s="555" t="s">
        <v>47</v>
      </c>
      <c r="B44" s="555"/>
      <c r="C44" s="555"/>
      <c r="D44" s="555"/>
      <c r="E44" s="555"/>
      <c r="F44" s="555"/>
      <c r="G44" s="555"/>
    </row>
    <row r="45" spans="1:8" x14ac:dyDescent="0.3">
      <c r="A45" s="151"/>
      <c r="B45" s="151"/>
      <c r="C45" s="188"/>
      <c r="D45" s="151"/>
      <c r="E45" s="151"/>
      <c r="F45" s="151"/>
      <c r="G45" s="151"/>
    </row>
    <row r="46" spans="1:8" x14ac:dyDescent="0.3">
      <c r="A46" s="189" t="s">
        <v>21</v>
      </c>
      <c r="B46" s="151"/>
      <c r="C46" s="188"/>
      <c r="D46" s="151"/>
      <c r="E46" s="151"/>
      <c r="F46" s="151"/>
      <c r="G46" s="151"/>
    </row>
    <row r="47" spans="1:8" ht="30" customHeight="1" x14ac:dyDescent="0.3">
      <c r="A47" s="555" t="s">
        <v>48</v>
      </c>
      <c r="B47" s="555"/>
      <c r="C47" s="555"/>
      <c r="D47" s="555"/>
      <c r="E47" s="555"/>
      <c r="F47" s="555"/>
      <c r="G47" s="555"/>
    </row>
    <row r="48" spans="1:8" ht="33" customHeight="1" x14ac:dyDescent="0.3">
      <c r="A48" s="555" t="s">
        <v>23</v>
      </c>
      <c r="B48" s="555"/>
      <c r="C48" s="555"/>
      <c r="D48" s="555"/>
      <c r="E48" s="555"/>
      <c r="F48" s="555"/>
      <c r="G48" s="555"/>
    </row>
    <row r="49" spans="1:7" ht="34.5" customHeight="1" x14ac:dyDescent="0.3">
      <c r="A49" s="555" t="s">
        <v>28</v>
      </c>
      <c r="B49" s="555"/>
      <c r="C49" s="555"/>
      <c r="D49" s="555"/>
      <c r="E49" s="555"/>
      <c r="F49" s="555"/>
      <c r="G49" s="555"/>
    </row>
    <row r="50" spans="1:7" ht="63" customHeight="1" x14ac:dyDescent="0.3">
      <c r="A50" s="555" t="s">
        <v>49</v>
      </c>
      <c r="B50" s="555"/>
      <c r="C50" s="555"/>
      <c r="D50" s="555"/>
      <c r="E50" s="555"/>
      <c r="F50" s="555"/>
      <c r="G50" s="555"/>
    </row>
    <row r="51" spans="1:7" ht="30.75" customHeight="1" x14ac:dyDescent="0.3">
      <c r="A51" s="555" t="s">
        <v>24</v>
      </c>
      <c r="B51" s="555"/>
      <c r="C51" s="555"/>
      <c r="D51" s="555"/>
      <c r="E51" s="555"/>
      <c r="F51" s="555"/>
      <c r="G51" s="555"/>
    </row>
    <row r="52" spans="1:7" ht="43.5" customHeight="1" x14ac:dyDescent="0.3">
      <c r="A52" s="556" t="s">
        <v>29</v>
      </c>
      <c r="B52" s="556"/>
      <c r="C52" s="556"/>
      <c r="D52" s="556"/>
      <c r="E52" s="556"/>
      <c r="F52" s="556"/>
      <c r="G52" s="556"/>
    </row>
    <row r="53" spans="1:7" ht="30" customHeight="1" x14ac:dyDescent="0.3">
      <c r="A53" s="555" t="s">
        <v>50</v>
      </c>
      <c r="B53" s="555"/>
      <c r="C53" s="555"/>
      <c r="D53" s="555"/>
      <c r="E53" s="555"/>
      <c r="F53" s="555"/>
      <c r="G53" s="555"/>
    </row>
    <row r="54" spans="1:7" ht="45" customHeight="1" x14ac:dyDescent="0.3">
      <c r="A54" s="555" t="s">
        <v>51</v>
      </c>
      <c r="B54" s="555"/>
      <c r="C54" s="555"/>
      <c r="D54" s="555"/>
      <c r="E54" s="555"/>
      <c r="F54" s="555"/>
      <c r="G54" s="555"/>
    </row>
    <row r="55" spans="1:7" ht="16.5" customHeight="1" x14ac:dyDescent="0.3">
      <c r="A55" s="190"/>
      <c r="B55" s="190"/>
      <c r="C55" s="191"/>
      <c r="D55" s="190"/>
      <c r="E55" s="190"/>
      <c r="F55" s="190"/>
      <c r="G55" s="190"/>
    </row>
    <row r="56" spans="1:7" x14ac:dyDescent="0.3">
      <c r="A56" s="151"/>
      <c r="B56" s="151"/>
      <c r="C56" s="188"/>
      <c r="D56" s="151"/>
      <c r="E56" s="151"/>
      <c r="F56" s="151"/>
      <c r="G56" s="151"/>
    </row>
    <row r="57" spans="1:7" x14ac:dyDescent="0.3">
      <c r="A57" s="151"/>
      <c r="B57" s="151"/>
      <c r="C57" s="188"/>
      <c r="D57" s="151"/>
      <c r="E57" s="151"/>
      <c r="F57" s="151"/>
      <c r="G57" s="151"/>
    </row>
  </sheetData>
  <mergeCells count="20">
    <mergeCell ref="A44:G44"/>
    <mergeCell ref="A1:G1"/>
    <mergeCell ref="A4:A12"/>
    <mergeCell ref="C4:C8"/>
    <mergeCell ref="C9:C12"/>
    <mergeCell ref="A15:A28"/>
    <mergeCell ref="C22:C28"/>
    <mergeCell ref="A30:A31"/>
    <mergeCell ref="A32:A33"/>
    <mergeCell ref="A40:G40"/>
    <mergeCell ref="A42:G42"/>
    <mergeCell ref="A43:G43"/>
    <mergeCell ref="A53:G53"/>
    <mergeCell ref="A54:G54"/>
    <mergeCell ref="A47:G47"/>
    <mergeCell ref="A48:G48"/>
    <mergeCell ref="A49:G49"/>
    <mergeCell ref="A50:G50"/>
    <mergeCell ref="A51:G51"/>
    <mergeCell ref="A52:G5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FDCCB-D681-4EEB-83EA-E116793AC980}">
  <dimension ref="A1:G57"/>
  <sheetViews>
    <sheetView workbookViewId="0">
      <selection activeCell="L17" sqref="L17"/>
    </sheetView>
  </sheetViews>
  <sheetFormatPr defaultColWidth="9.1796875" defaultRowHeight="14" x14ac:dyDescent="0.3"/>
  <cols>
    <col min="1" max="1" width="12.54296875" style="1" customWidth="1"/>
    <col min="2" max="2" width="46.1796875" style="1" customWidth="1"/>
    <col min="3" max="3" width="11.453125" style="100" customWidth="1"/>
    <col min="4" max="5" width="17" style="1" customWidth="1"/>
    <col min="6" max="6" width="14.26953125" style="1" customWidth="1"/>
    <col min="7" max="7" width="16.7265625" style="1" customWidth="1"/>
    <col min="8" max="16384" width="9.1796875" style="1"/>
  </cols>
  <sheetData>
    <row r="1" spans="1:7" ht="42" customHeight="1" x14ac:dyDescent="0.35">
      <c r="A1" s="530" t="s">
        <v>70</v>
      </c>
      <c r="B1" s="530"/>
      <c r="C1" s="530"/>
      <c r="D1" s="530"/>
      <c r="E1" s="530"/>
      <c r="F1" s="530"/>
      <c r="G1" s="530"/>
    </row>
    <row r="2" spans="1:7" s="11" customFormat="1" ht="28.5" thickBot="1" x14ac:dyDescent="0.35">
      <c r="A2" s="12" t="s">
        <v>4</v>
      </c>
      <c r="B2" s="53"/>
      <c r="C2" s="54" t="s">
        <v>5</v>
      </c>
      <c r="D2" s="54" t="s">
        <v>1</v>
      </c>
      <c r="E2" s="55" t="s">
        <v>11</v>
      </c>
      <c r="F2" s="54" t="s">
        <v>2</v>
      </c>
      <c r="G2" s="54" t="s">
        <v>3</v>
      </c>
    </row>
    <row r="3" spans="1:7" s="11" customFormat="1" ht="14.5" thickBot="1" x14ac:dyDescent="0.35">
      <c r="A3" s="52" t="s">
        <v>17</v>
      </c>
      <c r="B3" s="71" t="s">
        <v>67</v>
      </c>
      <c r="C3" s="72"/>
      <c r="D3" s="73">
        <f>(D10-D9)*D13</f>
        <v>1665.5882940000006</v>
      </c>
      <c r="E3" s="73">
        <f t="shared" ref="E3:G3" si="0">(E10-E9)*E13</f>
        <v>0</v>
      </c>
      <c r="F3" s="73">
        <f t="shared" si="0"/>
        <v>0</v>
      </c>
      <c r="G3" s="74">
        <f t="shared" si="0"/>
        <v>0</v>
      </c>
    </row>
    <row r="4" spans="1:7" x14ac:dyDescent="0.3">
      <c r="A4" s="589" t="s">
        <v>7</v>
      </c>
      <c r="B4" s="67" t="s">
        <v>13</v>
      </c>
      <c r="C4" s="587" t="s">
        <v>6</v>
      </c>
      <c r="D4" s="68">
        <v>14</v>
      </c>
      <c r="E4" s="69"/>
      <c r="F4" s="68"/>
      <c r="G4" s="70"/>
    </row>
    <row r="5" spans="1:7" ht="15" customHeight="1" x14ac:dyDescent="0.3">
      <c r="A5" s="590"/>
      <c r="B5" s="57" t="s">
        <v>64</v>
      </c>
      <c r="C5" s="587"/>
      <c r="D5" s="19">
        <v>3966</v>
      </c>
      <c r="E5" s="19"/>
      <c r="F5" s="19"/>
      <c r="G5" s="56"/>
    </row>
    <row r="6" spans="1:7" x14ac:dyDescent="0.3">
      <c r="A6" s="590"/>
      <c r="B6" s="57" t="s">
        <v>65</v>
      </c>
      <c r="C6" s="587"/>
      <c r="D6" s="19">
        <f>D5+D7-D8</f>
        <v>3796</v>
      </c>
      <c r="E6" s="19">
        <f t="shared" ref="E6:G6" si="1">E5+E7-E8</f>
        <v>0</v>
      </c>
      <c r="F6" s="19">
        <f t="shared" si="1"/>
        <v>0</v>
      </c>
      <c r="G6" s="56">
        <f t="shared" si="1"/>
        <v>0</v>
      </c>
    </row>
    <row r="7" spans="1:7" x14ac:dyDescent="0.3">
      <c r="A7" s="590"/>
      <c r="B7" s="58" t="s">
        <v>60</v>
      </c>
      <c r="C7" s="587"/>
      <c r="D7" s="19">
        <v>0</v>
      </c>
      <c r="E7" s="19"/>
      <c r="F7" s="19"/>
      <c r="G7" s="56"/>
    </row>
    <row r="8" spans="1:7" x14ac:dyDescent="0.3">
      <c r="A8" s="590"/>
      <c r="B8" s="58" t="s">
        <v>61</v>
      </c>
      <c r="C8" s="588"/>
      <c r="D8" s="104">
        <f>17*10</f>
        <v>170</v>
      </c>
      <c r="E8" s="19"/>
      <c r="F8" s="19"/>
      <c r="G8" s="56"/>
    </row>
    <row r="9" spans="1:7" x14ac:dyDescent="0.3">
      <c r="A9" s="590"/>
      <c r="B9" s="57" t="s">
        <v>58</v>
      </c>
      <c r="C9" s="584" t="s">
        <v>8</v>
      </c>
      <c r="D9" s="19">
        <v>36350.22</v>
      </c>
      <c r="E9" s="19"/>
      <c r="F9" s="19"/>
      <c r="G9" s="56"/>
    </row>
    <row r="10" spans="1:7" x14ac:dyDescent="0.3">
      <c r="A10" s="590"/>
      <c r="B10" s="57" t="s">
        <v>66</v>
      </c>
      <c r="C10" s="585"/>
      <c r="D10" s="19">
        <f>D9+D12-D11</f>
        <v>37669.08</v>
      </c>
      <c r="E10" s="19">
        <f t="shared" ref="E10:G10" si="2">E9+E11-E12</f>
        <v>0</v>
      </c>
      <c r="F10" s="19">
        <f t="shared" si="2"/>
        <v>0</v>
      </c>
      <c r="G10" s="56">
        <f t="shared" si="2"/>
        <v>0</v>
      </c>
    </row>
    <row r="11" spans="1:7" ht="16.5" customHeight="1" x14ac:dyDescent="0.3">
      <c r="A11" s="590"/>
      <c r="B11" s="59" t="s">
        <v>62</v>
      </c>
      <c r="C11" s="585"/>
      <c r="D11" s="19">
        <v>0</v>
      </c>
      <c r="E11" s="19"/>
      <c r="F11" s="19"/>
      <c r="G11" s="56"/>
    </row>
    <row r="12" spans="1:7" ht="16.5" customHeight="1" x14ac:dyDescent="0.3">
      <c r="A12" s="591"/>
      <c r="B12" s="59" t="s">
        <v>63</v>
      </c>
      <c r="C12" s="586"/>
      <c r="D12" s="104">
        <f>77.58*17</f>
        <v>1318.86</v>
      </c>
      <c r="E12" s="19"/>
      <c r="F12" s="19"/>
      <c r="G12" s="56"/>
    </row>
    <row r="13" spans="1:7" ht="28.5" thickBot="1" x14ac:dyDescent="0.35">
      <c r="A13" s="78" t="s">
        <v>16</v>
      </c>
      <c r="B13" s="60" t="s">
        <v>59</v>
      </c>
      <c r="C13" s="61" t="s">
        <v>9</v>
      </c>
      <c r="D13" s="94">
        <v>1.2628999999999999</v>
      </c>
      <c r="E13" s="62"/>
      <c r="F13" s="62"/>
      <c r="G13" s="63"/>
    </row>
    <row r="14" spans="1:7" s="11" customFormat="1" ht="28.5" thickBot="1" x14ac:dyDescent="0.35">
      <c r="A14" s="44" t="s">
        <v>18</v>
      </c>
      <c r="B14" s="48" t="s">
        <v>57</v>
      </c>
      <c r="C14" s="49"/>
      <c r="D14" s="50">
        <f>SUM(D16*D23,D17*D24,D18*D25,D19*D26,D20*D27,D21*D28)</f>
        <v>57.772999999999996</v>
      </c>
      <c r="E14" s="50">
        <f t="shared" ref="E14:G14" si="3">SUM(E16*E23,E17*E24,E18*E25,E19*E26,E20*E27,E21*E28)</f>
        <v>0</v>
      </c>
      <c r="F14" s="50">
        <f t="shared" si="3"/>
        <v>0</v>
      </c>
      <c r="G14" s="51">
        <f t="shared" si="3"/>
        <v>0</v>
      </c>
    </row>
    <row r="15" spans="1:7" s="15" customFormat="1" ht="48.75" customHeight="1" x14ac:dyDescent="0.3">
      <c r="A15" s="579" t="s">
        <v>7</v>
      </c>
      <c r="B15" s="45" t="s">
        <v>55</v>
      </c>
      <c r="C15" s="96"/>
      <c r="D15" s="46"/>
      <c r="E15" s="46"/>
      <c r="F15" s="46"/>
      <c r="G15" s="47"/>
    </row>
    <row r="16" spans="1:7" s="15" customFormat="1" x14ac:dyDescent="0.3">
      <c r="A16" s="580"/>
      <c r="B16" s="38" t="s">
        <v>0</v>
      </c>
      <c r="C16" s="96" t="s">
        <v>35</v>
      </c>
      <c r="D16" s="20">
        <f>5+1</f>
        <v>6</v>
      </c>
      <c r="E16" s="20"/>
      <c r="F16" s="20"/>
      <c r="G16" s="39"/>
    </row>
    <row r="17" spans="1:7" s="15" customFormat="1" x14ac:dyDescent="0.3">
      <c r="A17" s="580"/>
      <c r="B17" s="38" t="s">
        <v>14</v>
      </c>
      <c r="C17" s="96" t="s">
        <v>34</v>
      </c>
      <c r="D17" s="20">
        <v>10</v>
      </c>
      <c r="E17" s="20"/>
      <c r="F17" s="20"/>
      <c r="G17" s="39"/>
    </row>
    <row r="18" spans="1:7" s="15" customFormat="1" ht="18.75" customHeight="1" x14ac:dyDescent="0.3">
      <c r="A18" s="580"/>
      <c r="B18" s="40" t="s">
        <v>20</v>
      </c>
      <c r="C18" s="96"/>
      <c r="D18" s="20"/>
      <c r="E18" s="20"/>
      <c r="F18" s="20"/>
      <c r="G18" s="39"/>
    </row>
    <row r="19" spans="1:7" s="15" customFormat="1" x14ac:dyDescent="0.3">
      <c r="A19" s="580"/>
      <c r="B19" s="38" t="s">
        <v>12</v>
      </c>
      <c r="C19" s="96"/>
      <c r="D19" s="20"/>
      <c r="E19" s="20"/>
      <c r="F19" s="20"/>
      <c r="G19" s="39"/>
    </row>
    <row r="20" spans="1:7" s="15" customFormat="1" ht="17.25" customHeight="1" x14ac:dyDescent="0.3">
      <c r="A20" s="580"/>
      <c r="B20" s="40" t="s">
        <v>26</v>
      </c>
      <c r="C20" s="96"/>
      <c r="D20" s="20"/>
      <c r="E20" s="20"/>
      <c r="F20" s="20"/>
      <c r="G20" s="39"/>
    </row>
    <row r="21" spans="1:7" s="15" customFormat="1" ht="14.5" thickBot="1" x14ac:dyDescent="0.35">
      <c r="A21" s="580"/>
      <c r="B21" s="41" t="s">
        <v>75</v>
      </c>
      <c r="C21" s="97" t="s">
        <v>34</v>
      </c>
      <c r="D21" s="42">
        <f>100+50</f>
        <v>150</v>
      </c>
      <c r="E21" s="42"/>
      <c r="F21" s="42"/>
      <c r="G21" s="43"/>
    </row>
    <row r="22" spans="1:7" s="15" customFormat="1" ht="28" x14ac:dyDescent="0.3">
      <c r="A22" s="580"/>
      <c r="B22" s="35" t="s">
        <v>56</v>
      </c>
      <c r="C22" s="576" t="s">
        <v>42</v>
      </c>
      <c r="D22" s="36"/>
      <c r="E22" s="36"/>
      <c r="F22" s="36"/>
      <c r="G22" s="37"/>
    </row>
    <row r="23" spans="1:7" s="15" customFormat="1" x14ac:dyDescent="0.3">
      <c r="A23" s="580"/>
      <c r="B23" s="38" t="s">
        <v>0</v>
      </c>
      <c r="C23" s="577"/>
      <c r="D23" s="20">
        <v>2.105</v>
      </c>
      <c r="E23" s="20"/>
      <c r="F23" s="20"/>
      <c r="G23" s="39"/>
    </row>
    <row r="24" spans="1:7" s="15" customFormat="1" x14ac:dyDescent="0.3">
      <c r="A24" s="580"/>
      <c r="B24" s="38" t="s">
        <v>14</v>
      </c>
      <c r="C24" s="577"/>
      <c r="D24" s="20">
        <v>1.3967000000000001</v>
      </c>
      <c r="E24" s="20"/>
      <c r="F24" s="20"/>
      <c r="G24" s="39"/>
    </row>
    <row r="25" spans="1:7" s="15" customFormat="1" ht="15" customHeight="1" x14ac:dyDescent="0.3">
      <c r="A25" s="580"/>
      <c r="B25" s="40" t="s">
        <v>20</v>
      </c>
      <c r="C25" s="577"/>
      <c r="D25" s="20"/>
      <c r="E25" s="20"/>
      <c r="F25" s="20"/>
      <c r="G25" s="39"/>
    </row>
    <row r="26" spans="1:7" s="15" customFormat="1" ht="31.5" customHeight="1" x14ac:dyDescent="0.3">
      <c r="A26" s="580"/>
      <c r="B26" s="40" t="s">
        <v>25</v>
      </c>
      <c r="C26" s="577"/>
      <c r="D26" s="20"/>
      <c r="E26" s="20"/>
      <c r="F26" s="20"/>
      <c r="G26" s="39"/>
    </row>
    <row r="27" spans="1:7" s="15" customFormat="1" ht="33" customHeight="1" x14ac:dyDescent="0.3">
      <c r="A27" s="580"/>
      <c r="B27" s="40" t="s">
        <v>27</v>
      </c>
      <c r="C27" s="577"/>
      <c r="D27" s="20"/>
      <c r="E27" s="20"/>
      <c r="F27" s="20"/>
      <c r="G27" s="39"/>
    </row>
    <row r="28" spans="1:7" ht="14.5" thickBot="1" x14ac:dyDescent="0.35">
      <c r="A28" s="581"/>
      <c r="B28" s="41" t="s">
        <v>75</v>
      </c>
      <c r="C28" s="578"/>
      <c r="D28" s="42">
        <v>0.20784</v>
      </c>
      <c r="E28" s="42"/>
      <c r="F28" s="42"/>
      <c r="G28" s="43"/>
    </row>
    <row r="29" spans="1:7" s="11" customFormat="1" x14ac:dyDescent="0.3">
      <c r="A29" s="64" t="s">
        <v>43</v>
      </c>
      <c r="B29" s="79" t="s">
        <v>69</v>
      </c>
      <c r="C29" s="98"/>
      <c r="D29" s="81">
        <f>((D32/D33)-(D30/D31))*D31</f>
        <v>17868.30078034255</v>
      </c>
      <c r="E29" s="81" t="e">
        <f>((E32/E33)-(E31/#REF!))*#REF!</f>
        <v>#DIV/0!</v>
      </c>
      <c r="F29" s="81" t="e">
        <f t="shared" ref="F29:G29" si="4">((F32/F33)-(F30/F31))*F31</f>
        <v>#DIV/0!</v>
      </c>
      <c r="G29" s="82" t="e">
        <f t="shared" si="4"/>
        <v>#DIV/0!</v>
      </c>
    </row>
    <row r="30" spans="1:7" ht="56" x14ac:dyDescent="0.3">
      <c r="A30" s="582" t="s">
        <v>44</v>
      </c>
      <c r="B30" s="83" t="s">
        <v>52</v>
      </c>
      <c r="C30" s="95" t="s">
        <v>46</v>
      </c>
      <c r="D30" s="32">
        <v>20729.79</v>
      </c>
      <c r="E30" s="76"/>
      <c r="F30" s="28"/>
      <c r="G30" s="84"/>
    </row>
    <row r="31" spans="1:7" x14ac:dyDescent="0.3">
      <c r="A31" s="583"/>
      <c r="B31" s="83" t="s">
        <v>68</v>
      </c>
      <c r="C31" s="95" t="s">
        <v>8</v>
      </c>
      <c r="D31" s="32">
        <v>36350.22</v>
      </c>
      <c r="E31" s="28"/>
      <c r="F31" s="28"/>
      <c r="G31" s="84"/>
    </row>
    <row r="32" spans="1:7" ht="56" x14ac:dyDescent="0.3">
      <c r="A32" s="582" t="s">
        <v>45</v>
      </c>
      <c r="B32" s="83" t="s">
        <v>53</v>
      </c>
      <c r="C32" s="95" t="s">
        <v>46</v>
      </c>
      <c r="D32" s="32">
        <v>39022.199999999997</v>
      </c>
      <c r="E32" s="28"/>
      <c r="F32" s="28"/>
      <c r="G32" s="84"/>
    </row>
    <row r="33" spans="1:7" ht="14.5" thickBot="1" x14ac:dyDescent="0.35">
      <c r="A33" s="583"/>
      <c r="B33" s="85" t="s">
        <v>54</v>
      </c>
      <c r="C33" s="75" t="s">
        <v>8</v>
      </c>
      <c r="D33" s="86">
        <v>36749.629999999997</v>
      </c>
      <c r="E33" s="65"/>
      <c r="F33" s="65"/>
      <c r="G33" s="66"/>
    </row>
    <row r="36" spans="1:7" ht="14.5" thickBot="1" x14ac:dyDescent="0.35">
      <c r="B36" s="103" t="s">
        <v>71</v>
      </c>
      <c r="C36" s="99"/>
      <c r="D36" s="92"/>
      <c r="E36" s="93" t="s">
        <v>78</v>
      </c>
      <c r="F36" s="92"/>
      <c r="G36" s="92"/>
    </row>
    <row r="37" spans="1:7" ht="14.5" thickTop="1" x14ac:dyDescent="0.3">
      <c r="B37" s="105" t="s">
        <v>77</v>
      </c>
    </row>
    <row r="38" spans="1:7" x14ac:dyDescent="0.3">
      <c r="B38" s="105" t="s">
        <v>76</v>
      </c>
    </row>
    <row r="39" spans="1:7" x14ac:dyDescent="0.3">
      <c r="A39" s="1" t="s">
        <v>10</v>
      </c>
    </row>
    <row r="40" spans="1:7" ht="33" customHeight="1" x14ac:dyDescent="0.3">
      <c r="A40" s="575" t="s">
        <v>31</v>
      </c>
      <c r="B40" s="575"/>
      <c r="C40" s="575"/>
      <c r="D40" s="575"/>
      <c r="E40" s="575"/>
      <c r="F40" s="575"/>
      <c r="G40" s="575"/>
    </row>
    <row r="41" spans="1:7" x14ac:dyDescent="0.3">
      <c r="A41" s="15" t="s">
        <v>30</v>
      </c>
      <c r="B41" s="15"/>
      <c r="C41" s="101"/>
      <c r="D41" s="15"/>
      <c r="E41" s="15"/>
      <c r="F41" s="15"/>
      <c r="G41" s="15"/>
    </row>
    <row r="42" spans="1:7" ht="28.5" customHeight="1" x14ac:dyDescent="0.3">
      <c r="A42" s="594" t="s">
        <v>19</v>
      </c>
      <c r="B42" s="594"/>
      <c r="C42" s="594"/>
      <c r="D42" s="594"/>
      <c r="E42" s="594"/>
      <c r="F42" s="594"/>
      <c r="G42" s="594"/>
    </row>
    <row r="43" spans="1:7" ht="33" customHeight="1" x14ac:dyDescent="0.3">
      <c r="A43" s="575" t="s">
        <v>22</v>
      </c>
      <c r="B43" s="575"/>
      <c r="C43" s="575"/>
      <c r="D43" s="575"/>
      <c r="E43" s="575"/>
      <c r="F43" s="575"/>
      <c r="G43" s="575"/>
    </row>
    <row r="44" spans="1:7" ht="33" customHeight="1" x14ac:dyDescent="0.3">
      <c r="A44" s="575" t="s">
        <v>47</v>
      </c>
      <c r="B44" s="575"/>
      <c r="C44" s="575"/>
      <c r="D44" s="575"/>
      <c r="E44" s="575"/>
      <c r="F44" s="575"/>
      <c r="G44" s="575"/>
    </row>
    <row r="45" spans="1:7" x14ac:dyDescent="0.3">
      <c r="A45" s="15"/>
      <c r="B45" s="15"/>
      <c r="C45" s="101"/>
      <c r="D45" s="15"/>
      <c r="E45" s="15"/>
      <c r="F45" s="15"/>
      <c r="G45" s="15"/>
    </row>
    <row r="46" spans="1:7" x14ac:dyDescent="0.3">
      <c r="A46" s="33" t="s">
        <v>21</v>
      </c>
      <c r="B46" s="15"/>
      <c r="C46" s="101"/>
      <c r="D46" s="15"/>
      <c r="E46" s="15"/>
      <c r="F46" s="15"/>
      <c r="G46" s="15"/>
    </row>
    <row r="47" spans="1:7" ht="30" customHeight="1" x14ac:dyDescent="0.3">
      <c r="A47" s="575" t="s">
        <v>48</v>
      </c>
      <c r="B47" s="575"/>
      <c r="C47" s="575"/>
      <c r="D47" s="575"/>
      <c r="E47" s="575"/>
      <c r="F47" s="575"/>
      <c r="G47" s="575"/>
    </row>
    <row r="48" spans="1:7" ht="33" customHeight="1" x14ac:dyDescent="0.3">
      <c r="A48" s="593" t="s">
        <v>23</v>
      </c>
      <c r="B48" s="593"/>
      <c r="C48" s="593"/>
      <c r="D48" s="593"/>
      <c r="E48" s="593"/>
      <c r="F48" s="593"/>
      <c r="G48" s="593"/>
    </row>
    <row r="49" spans="1:7" ht="34.5" customHeight="1" x14ac:dyDescent="0.3">
      <c r="A49" s="593" t="s">
        <v>28</v>
      </c>
      <c r="B49" s="593"/>
      <c r="C49" s="593"/>
      <c r="D49" s="593"/>
      <c r="E49" s="593"/>
      <c r="F49" s="593"/>
      <c r="G49" s="593"/>
    </row>
    <row r="50" spans="1:7" ht="63" customHeight="1" x14ac:dyDescent="0.3">
      <c r="A50" s="593" t="s">
        <v>49</v>
      </c>
      <c r="B50" s="593"/>
      <c r="C50" s="593"/>
      <c r="D50" s="593"/>
      <c r="E50" s="593"/>
      <c r="F50" s="593"/>
      <c r="G50" s="593"/>
    </row>
    <row r="51" spans="1:7" ht="30.75" customHeight="1" x14ac:dyDescent="0.3">
      <c r="A51" s="593" t="s">
        <v>24</v>
      </c>
      <c r="B51" s="593"/>
      <c r="C51" s="593"/>
      <c r="D51" s="593"/>
      <c r="E51" s="593"/>
      <c r="F51" s="593"/>
      <c r="G51" s="593"/>
    </row>
    <row r="52" spans="1:7" ht="43.5" customHeight="1" x14ac:dyDescent="0.3">
      <c r="A52" s="592" t="s">
        <v>29</v>
      </c>
      <c r="B52" s="592"/>
      <c r="C52" s="592"/>
      <c r="D52" s="592"/>
      <c r="E52" s="592"/>
      <c r="F52" s="592"/>
      <c r="G52" s="592"/>
    </row>
    <row r="53" spans="1:7" ht="30" customHeight="1" x14ac:dyDescent="0.3">
      <c r="A53" s="575" t="s">
        <v>50</v>
      </c>
      <c r="B53" s="575"/>
      <c r="C53" s="575"/>
      <c r="D53" s="575"/>
      <c r="E53" s="575"/>
      <c r="F53" s="575"/>
      <c r="G53" s="575"/>
    </row>
    <row r="54" spans="1:7" ht="45" customHeight="1" x14ac:dyDescent="0.3">
      <c r="A54" s="575" t="s">
        <v>51</v>
      </c>
      <c r="B54" s="575"/>
      <c r="C54" s="575"/>
      <c r="D54" s="575"/>
      <c r="E54" s="575"/>
      <c r="F54" s="575"/>
      <c r="G54" s="575"/>
    </row>
    <row r="55" spans="1:7" ht="16.5" customHeight="1" x14ac:dyDescent="0.3">
      <c r="A55" s="27"/>
      <c r="B55" s="27"/>
      <c r="C55" s="102"/>
      <c r="D55" s="27"/>
      <c r="E55" s="27"/>
      <c r="F55" s="27"/>
      <c r="G55" s="27"/>
    </row>
    <row r="56" spans="1:7" x14ac:dyDescent="0.3">
      <c r="A56" s="15"/>
      <c r="B56" s="15"/>
      <c r="C56" s="101"/>
      <c r="D56" s="15"/>
      <c r="E56" s="15"/>
      <c r="F56" s="15"/>
      <c r="G56" s="15"/>
    </row>
    <row r="57" spans="1:7" x14ac:dyDescent="0.3">
      <c r="A57" s="15"/>
      <c r="B57" s="15"/>
      <c r="C57" s="101"/>
      <c r="D57" s="15"/>
      <c r="E57" s="15"/>
      <c r="F57" s="15"/>
      <c r="G57" s="15"/>
    </row>
  </sheetData>
  <mergeCells count="20">
    <mergeCell ref="A54:G54"/>
    <mergeCell ref="A53:G53"/>
    <mergeCell ref="A1:G1"/>
    <mergeCell ref="C9:C12"/>
    <mergeCell ref="C4:C8"/>
    <mergeCell ref="A4:A12"/>
    <mergeCell ref="A52:G52"/>
    <mergeCell ref="A51:G51"/>
    <mergeCell ref="A48:G48"/>
    <mergeCell ref="A42:G42"/>
    <mergeCell ref="A43:G43"/>
    <mergeCell ref="A49:G49"/>
    <mergeCell ref="A50:G50"/>
    <mergeCell ref="A44:G44"/>
    <mergeCell ref="A47:G47"/>
    <mergeCell ref="C22:C28"/>
    <mergeCell ref="A15:A28"/>
    <mergeCell ref="A40:G40"/>
    <mergeCell ref="A30:A31"/>
    <mergeCell ref="A32:A3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2B393-8A2C-48DB-87B9-D4FA0706AD3E}">
  <sheetPr>
    <tabColor theme="7" tint="0.79998168889431442"/>
  </sheetPr>
  <dimension ref="A1:I54"/>
  <sheetViews>
    <sheetView workbookViewId="0">
      <selection activeCell="H1" sqref="H1:J1048576"/>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10" width="0" hidden="1" customWidth="1"/>
  </cols>
  <sheetData>
    <row r="1" spans="1:9" ht="42" customHeight="1" x14ac:dyDescent="0.35">
      <c r="A1" s="530" t="s">
        <v>70</v>
      </c>
      <c r="B1" s="530"/>
      <c r="C1" s="530"/>
      <c r="D1" s="530"/>
      <c r="E1" s="530"/>
      <c r="F1" s="530"/>
      <c r="G1" s="530"/>
    </row>
    <row r="2" spans="1:9" ht="28.5" thickBot="1" x14ac:dyDescent="0.4">
      <c r="A2" s="12" t="s">
        <v>4</v>
      </c>
      <c r="B2" s="53"/>
      <c r="C2" s="54" t="s">
        <v>5</v>
      </c>
      <c r="D2" s="54" t="s">
        <v>1</v>
      </c>
      <c r="E2" s="55" t="s">
        <v>11</v>
      </c>
      <c r="F2" s="54" t="s">
        <v>2</v>
      </c>
      <c r="G2" s="54" t="s">
        <v>3</v>
      </c>
    </row>
    <row r="3" spans="1:9" ht="15" thickBot="1" x14ac:dyDescent="0.4">
      <c r="A3" s="52" t="s">
        <v>17</v>
      </c>
      <c r="B3" s="71" t="s">
        <v>67</v>
      </c>
      <c r="C3" s="72"/>
      <c r="D3" s="73">
        <f>(D10-D9)*D13</f>
        <v>-178.18574400000404</v>
      </c>
      <c r="E3" s="73">
        <f t="shared" ref="E3:G3" si="0">(E10-E9)*E13</f>
        <v>0</v>
      </c>
      <c r="F3" s="73">
        <f t="shared" si="0"/>
        <v>0</v>
      </c>
      <c r="G3" s="74">
        <f t="shared" si="0"/>
        <v>0</v>
      </c>
    </row>
    <row r="4" spans="1:9" ht="17.25" customHeight="1" x14ac:dyDescent="0.35">
      <c r="A4" s="589" t="s">
        <v>72</v>
      </c>
      <c r="B4" s="67" t="s">
        <v>13</v>
      </c>
      <c r="C4" s="587" t="s">
        <v>6</v>
      </c>
      <c r="D4" s="68">
        <v>14</v>
      </c>
      <c r="E4" s="69"/>
      <c r="F4" s="68"/>
      <c r="G4" s="70"/>
    </row>
    <row r="5" spans="1:9" x14ac:dyDescent="0.35">
      <c r="A5" s="590"/>
      <c r="B5" s="57" t="s">
        <v>64</v>
      </c>
      <c r="C5" s="587"/>
      <c r="D5" s="19">
        <v>5256</v>
      </c>
      <c r="E5" s="19"/>
      <c r="F5" s="19"/>
      <c r="G5" s="56"/>
    </row>
    <row r="6" spans="1:9" x14ac:dyDescent="0.35">
      <c r="A6" s="590"/>
      <c r="B6" s="57" t="s">
        <v>65</v>
      </c>
      <c r="C6" s="587"/>
      <c r="D6" s="19">
        <f>D5+D7-D8</f>
        <v>5236</v>
      </c>
      <c r="E6" s="19">
        <f t="shared" ref="E6:G6" si="1">E5+E7-E8</f>
        <v>0</v>
      </c>
      <c r="F6" s="19">
        <f t="shared" si="1"/>
        <v>0</v>
      </c>
      <c r="G6" s="56">
        <f t="shared" si="1"/>
        <v>0</v>
      </c>
      <c r="I6" s="107">
        <f>D5-D8</f>
        <v>5236</v>
      </c>
    </row>
    <row r="7" spans="1:9" ht="16.5" customHeight="1" x14ac:dyDescent="0.35">
      <c r="A7" s="590"/>
      <c r="B7" s="58" t="s">
        <v>60</v>
      </c>
      <c r="C7" s="587"/>
      <c r="D7" s="19">
        <v>0</v>
      </c>
      <c r="E7" s="19"/>
      <c r="F7" s="19"/>
      <c r="G7" s="56"/>
    </row>
    <row r="8" spans="1:9" ht="14.25" customHeight="1" x14ac:dyDescent="0.35">
      <c r="A8" s="590"/>
      <c r="B8" s="58" t="s">
        <v>61</v>
      </c>
      <c r="C8" s="588"/>
      <c r="D8" s="19">
        <v>20</v>
      </c>
      <c r="E8" s="19"/>
      <c r="F8" s="19"/>
      <c r="G8" s="56"/>
    </row>
    <row r="9" spans="1:9" ht="16.5" customHeight="1" x14ac:dyDescent="0.35">
      <c r="A9" s="590"/>
      <c r="B9" s="57" t="s">
        <v>58</v>
      </c>
      <c r="C9" s="584" t="s">
        <v>8</v>
      </c>
      <c r="D9" s="19">
        <v>47955.92</v>
      </c>
      <c r="E9" s="19"/>
      <c r="F9" s="19"/>
      <c r="G9" s="56"/>
    </row>
    <row r="10" spans="1:9" ht="19.5" customHeight="1" x14ac:dyDescent="0.35">
      <c r="A10" s="590"/>
      <c r="B10" s="57" t="s">
        <v>66</v>
      </c>
      <c r="C10" s="585"/>
      <c r="D10" s="19">
        <f>D9+D11-D12</f>
        <v>47800.759999999995</v>
      </c>
      <c r="E10" s="19">
        <f t="shared" ref="E10:G10" si="2">E9+E11-E12</f>
        <v>0</v>
      </c>
      <c r="F10" s="19">
        <f t="shared" si="2"/>
        <v>0</v>
      </c>
      <c r="G10" s="56">
        <f t="shared" si="2"/>
        <v>0</v>
      </c>
      <c r="H10" s="196" t="e">
        <f>#REF!</f>
        <v>#REF!</v>
      </c>
      <c r="I10" s="107">
        <f>D9-D12</f>
        <v>47800.759999999995</v>
      </c>
    </row>
    <row r="11" spans="1:9" ht="17.25" customHeight="1" x14ac:dyDescent="0.35">
      <c r="A11" s="590"/>
      <c r="B11" s="59" t="s">
        <v>62</v>
      </c>
      <c r="C11" s="585"/>
      <c r="D11" s="19">
        <v>0</v>
      </c>
      <c r="E11" s="19"/>
      <c r="F11" s="19"/>
      <c r="G11" s="56"/>
    </row>
    <row r="12" spans="1:9" ht="17.25" customHeight="1" x14ac:dyDescent="0.35">
      <c r="A12" s="591"/>
      <c r="B12" s="59" t="s">
        <v>63</v>
      </c>
      <c r="C12" s="586"/>
      <c r="D12" s="19">
        <v>155.16</v>
      </c>
      <c r="E12" s="19"/>
      <c r="F12" s="19"/>
      <c r="G12" s="56"/>
    </row>
    <row r="13" spans="1:9" ht="30" customHeight="1" thickBot="1" x14ac:dyDescent="0.4">
      <c r="A13" s="78" t="s">
        <v>73</v>
      </c>
      <c r="B13" s="60" t="s">
        <v>59</v>
      </c>
      <c r="C13" s="61" t="s">
        <v>9</v>
      </c>
      <c r="D13" s="94">
        <v>1.1484000000000001</v>
      </c>
      <c r="E13" s="62"/>
      <c r="F13" s="62"/>
      <c r="G13" s="63"/>
      <c r="H13" s="197" t="e">
        <f>#REF!</f>
        <v>#REF!</v>
      </c>
    </row>
    <row r="14" spans="1:9" ht="36" customHeight="1" thickBot="1" x14ac:dyDescent="0.4">
      <c r="A14" s="44" t="s">
        <v>18</v>
      </c>
      <c r="B14" s="48" t="s">
        <v>57</v>
      </c>
      <c r="C14" s="49"/>
      <c r="D14" s="50">
        <f>SUM(D16*D23,D17*D24,D18*D25,D19*D26,D20*D27,D21*D28)</f>
        <v>33.927</v>
      </c>
      <c r="E14" s="50">
        <f t="shared" ref="E14:G14" si="3">SUM(E16*E23,E17*E24,E18*E25,E19*E26,E20*E27,E21*E28)</f>
        <v>0</v>
      </c>
      <c r="F14" s="50">
        <f t="shared" si="3"/>
        <v>0</v>
      </c>
      <c r="G14" s="51">
        <f t="shared" si="3"/>
        <v>0</v>
      </c>
    </row>
    <row r="15" spans="1:9" ht="28.5" x14ac:dyDescent="0.35">
      <c r="A15" s="579" t="s">
        <v>72</v>
      </c>
      <c r="B15" s="45" t="s">
        <v>55</v>
      </c>
      <c r="C15" s="108"/>
      <c r="D15" s="46"/>
      <c r="E15" s="46"/>
      <c r="F15" s="46"/>
      <c r="G15" s="47"/>
    </row>
    <row r="16" spans="1:9" x14ac:dyDescent="0.35">
      <c r="A16" s="580"/>
      <c r="B16" s="38" t="s">
        <v>0</v>
      </c>
      <c r="C16" s="108" t="s">
        <v>35</v>
      </c>
      <c r="D16" s="20">
        <v>6</v>
      </c>
      <c r="E16" s="20"/>
      <c r="F16" s="20"/>
      <c r="G16" s="39"/>
    </row>
    <row r="17" spans="1:9" x14ac:dyDescent="0.35">
      <c r="A17" s="580"/>
      <c r="B17" s="38" t="s">
        <v>14</v>
      </c>
      <c r="C17" s="108"/>
      <c r="D17" s="20"/>
      <c r="E17" s="20"/>
      <c r="F17" s="20"/>
      <c r="G17" s="39"/>
    </row>
    <row r="18" spans="1:9" ht="16.5" customHeight="1" x14ac:dyDescent="0.35">
      <c r="A18" s="580"/>
      <c r="B18" s="40" t="s">
        <v>20</v>
      </c>
      <c r="C18" s="108"/>
      <c r="D18" s="20"/>
      <c r="E18" s="20"/>
      <c r="F18" s="20"/>
      <c r="G18" s="39"/>
    </row>
    <row r="19" spans="1:9" x14ac:dyDescent="0.35">
      <c r="A19" s="580"/>
      <c r="B19" s="38" t="s">
        <v>12</v>
      </c>
      <c r="C19" s="108"/>
      <c r="D19" s="20"/>
      <c r="E19" s="20"/>
      <c r="F19" s="20"/>
      <c r="G19" s="39"/>
    </row>
    <row r="20" spans="1:9" ht="15.75" customHeight="1" x14ac:dyDescent="0.35">
      <c r="A20" s="580"/>
      <c r="B20" s="40" t="s">
        <v>26</v>
      </c>
      <c r="C20" s="108"/>
      <c r="D20" s="20"/>
      <c r="E20" s="20"/>
      <c r="F20" s="20"/>
      <c r="G20" s="39"/>
    </row>
    <row r="21" spans="1:9" ht="15" thickBot="1" x14ac:dyDescent="0.4">
      <c r="A21" s="580"/>
      <c r="B21" s="41" t="s">
        <v>79</v>
      </c>
      <c r="C21" s="109" t="s">
        <v>34</v>
      </c>
      <c r="D21" s="42">
        <v>300</v>
      </c>
      <c r="E21" s="42"/>
      <c r="F21" s="42"/>
      <c r="G21" s="43"/>
    </row>
    <row r="22" spans="1:9" ht="33.75" customHeight="1" x14ac:dyDescent="0.35">
      <c r="A22" s="580"/>
      <c r="B22" s="35" t="s">
        <v>56</v>
      </c>
      <c r="C22" s="576" t="s">
        <v>42</v>
      </c>
      <c r="D22" s="36"/>
      <c r="E22" s="36"/>
      <c r="F22" s="36"/>
      <c r="G22" s="37"/>
    </row>
    <row r="23" spans="1:9" x14ac:dyDescent="0.35">
      <c r="A23" s="580"/>
      <c r="B23" s="38" t="s">
        <v>0</v>
      </c>
      <c r="C23" s="577"/>
      <c r="D23" s="20">
        <v>2.5945</v>
      </c>
      <c r="E23" s="20"/>
      <c r="F23" s="20"/>
      <c r="G23" s="39"/>
    </row>
    <row r="24" spans="1:9" x14ac:dyDescent="0.35">
      <c r="A24" s="580"/>
      <c r="B24" s="38" t="s">
        <v>14</v>
      </c>
      <c r="C24" s="577"/>
      <c r="D24" s="20"/>
      <c r="E24" s="20"/>
      <c r="F24" s="20"/>
      <c r="G24" s="39"/>
    </row>
    <row r="25" spans="1:9" ht="18.75" customHeight="1" x14ac:dyDescent="0.35">
      <c r="A25" s="580"/>
      <c r="B25" s="40" t="s">
        <v>20</v>
      </c>
      <c r="C25" s="577"/>
      <c r="D25" s="20"/>
      <c r="E25" s="20"/>
      <c r="F25" s="20"/>
      <c r="G25" s="39"/>
    </row>
    <row r="26" spans="1:9" ht="35.25" customHeight="1" x14ac:dyDescent="0.35">
      <c r="A26" s="580"/>
      <c r="B26" s="40" t="s">
        <v>25</v>
      </c>
      <c r="C26" s="577"/>
      <c r="D26" s="20"/>
      <c r="E26" s="20"/>
      <c r="F26" s="20"/>
      <c r="G26" s="39"/>
    </row>
    <row r="27" spans="1:9" ht="33.75" customHeight="1" x14ac:dyDescent="0.35">
      <c r="A27" s="580"/>
      <c r="B27" s="40" t="s">
        <v>27</v>
      </c>
      <c r="C27" s="577"/>
      <c r="D27" s="20"/>
      <c r="E27" s="20"/>
      <c r="F27" s="20"/>
      <c r="G27" s="39"/>
    </row>
    <row r="28" spans="1:9" ht="15" thickBot="1" x14ac:dyDescent="0.4">
      <c r="A28" s="581"/>
      <c r="B28" s="41" t="s">
        <v>79</v>
      </c>
      <c r="C28" s="578"/>
      <c r="D28" s="42">
        <v>6.1199999999999997E-2</v>
      </c>
      <c r="E28" s="42"/>
      <c r="F28" s="42"/>
      <c r="G28" s="43"/>
    </row>
    <row r="29" spans="1:9" x14ac:dyDescent="0.35">
      <c r="A29" s="64" t="s">
        <v>43</v>
      </c>
      <c r="B29" s="79" t="s">
        <v>69</v>
      </c>
      <c r="C29" s="80"/>
      <c r="D29" s="81">
        <f>((D32/D33)-(D30/D31))*D31</f>
        <v>20304.424515493025</v>
      </c>
      <c r="E29" s="81" t="e">
        <f>((E32/E33)-(E31/#REF!))*#REF!</f>
        <v>#DIV/0!</v>
      </c>
      <c r="F29" s="81" t="e">
        <f t="shared" ref="F29:G29" si="4">((F32/F33)-(F30/F31))*F31</f>
        <v>#DIV/0!</v>
      </c>
      <c r="G29" s="82" t="e">
        <f t="shared" si="4"/>
        <v>#DIV/0!</v>
      </c>
    </row>
    <row r="30" spans="1:9" ht="65.25" customHeight="1" x14ac:dyDescent="0.35">
      <c r="A30" s="582" t="s">
        <v>73</v>
      </c>
      <c r="B30" s="83" t="s">
        <v>52</v>
      </c>
      <c r="C30" s="106" t="s">
        <v>46</v>
      </c>
      <c r="D30" s="32">
        <v>28761.8</v>
      </c>
      <c r="E30" s="110"/>
      <c r="F30" s="28"/>
      <c r="G30" s="84"/>
      <c r="H30" s="196" t="e">
        <f>#REF!</f>
        <v>#REF!</v>
      </c>
    </row>
    <row r="31" spans="1:9" ht="15.75" customHeight="1" x14ac:dyDescent="0.35">
      <c r="A31" s="583"/>
      <c r="B31" s="83" t="s">
        <v>68</v>
      </c>
      <c r="C31" s="106" t="s">
        <v>8</v>
      </c>
      <c r="D31" s="32">
        <v>47800.76</v>
      </c>
      <c r="E31" s="28"/>
      <c r="F31" s="28"/>
      <c r="G31" s="84"/>
      <c r="H31" s="196" t="e">
        <f>#REF!</f>
        <v>#REF!</v>
      </c>
      <c r="I31" t="b">
        <f>D31=D10</f>
        <v>1</v>
      </c>
    </row>
    <row r="32" spans="1:9" ht="56.5" x14ac:dyDescent="0.35">
      <c r="A32" s="582" t="s">
        <v>74</v>
      </c>
      <c r="B32" s="83" t="s">
        <v>53</v>
      </c>
      <c r="C32" s="106" t="s">
        <v>46</v>
      </c>
      <c r="D32" s="32">
        <v>48542.61</v>
      </c>
      <c r="E32" s="28"/>
      <c r="F32" s="28"/>
      <c r="G32" s="84"/>
      <c r="H32" s="196" t="e">
        <f>#REF!</f>
        <v>#REF!</v>
      </c>
    </row>
    <row r="33" spans="1:8" ht="15" thickBot="1" x14ac:dyDescent="0.4">
      <c r="A33" s="583"/>
      <c r="B33" s="85" t="s">
        <v>54</v>
      </c>
      <c r="C33" s="75" t="s">
        <v>8</v>
      </c>
      <c r="D33" s="86">
        <v>47290.65</v>
      </c>
      <c r="E33" s="65"/>
      <c r="F33" s="65"/>
      <c r="G33" s="66"/>
      <c r="H33" s="196"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3" t="s">
        <v>71</v>
      </c>
      <c r="C36" s="92"/>
      <c r="D36" s="92"/>
      <c r="E36" s="92" t="s">
        <v>78</v>
      </c>
      <c r="F36" s="92"/>
      <c r="G36" s="92"/>
    </row>
    <row r="37" spans="1:8" ht="15" thickTop="1" x14ac:dyDescent="0.35">
      <c r="A37" s="1"/>
      <c r="B37" s="105" t="s">
        <v>77</v>
      </c>
      <c r="C37" s="1"/>
      <c r="D37" s="1"/>
      <c r="E37" s="1"/>
      <c r="F37" s="1"/>
      <c r="G37" s="1"/>
    </row>
    <row r="38" spans="1:8" x14ac:dyDescent="0.35">
      <c r="A38" s="1"/>
      <c r="B38" s="105" t="s">
        <v>76</v>
      </c>
      <c r="C38" s="1"/>
      <c r="D38" s="1"/>
      <c r="E38" s="1"/>
      <c r="F38" s="1"/>
      <c r="G38" s="1"/>
    </row>
    <row r="39" spans="1:8" x14ac:dyDescent="0.35">
      <c r="A39" s="1" t="s">
        <v>10</v>
      </c>
      <c r="B39" s="1"/>
      <c r="C39" s="1"/>
      <c r="D39" s="1"/>
      <c r="E39" s="1"/>
      <c r="F39" s="1"/>
      <c r="G39" s="1"/>
    </row>
    <row r="40" spans="1:8" ht="32.25" customHeight="1" x14ac:dyDescent="0.35">
      <c r="A40" s="575" t="s">
        <v>31</v>
      </c>
      <c r="B40" s="575"/>
      <c r="C40" s="575"/>
      <c r="D40" s="575"/>
      <c r="E40" s="575"/>
      <c r="F40" s="575"/>
      <c r="G40" s="575"/>
    </row>
    <row r="41" spans="1:8" x14ac:dyDescent="0.35">
      <c r="A41" s="15" t="s">
        <v>30</v>
      </c>
      <c r="B41" s="15"/>
      <c r="C41" s="15"/>
      <c r="D41" s="15"/>
      <c r="E41" s="15"/>
      <c r="F41" s="15"/>
      <c r="G41" s="15"/>
    </row>
    <row r="42" spans="1:8" ht="33.75" customHeight="1" x14ac:dyDescent="0.35">
      <c r="A42" s="594" t="s">
        <v>19</v>
      </c>
      <c r="B42" s="594"/>
      <c r="C42" s="594"/>
      <c r="D42" s="594"/>
      <c r="E42" s="594"/>
      <c r="F42" s="594"/>
      <c r="G42" s="594"/>
    </row>
    <row r="43" spans="1:8" ht="30.75" customHeight="1" x14ac:dyDescent="0.35">
      <c r="A43" s="575" t="s">
        <v>22</v>
      </c>
      <c r="B43" s="575"/>
      <c r="C43" s="575"/>
      <c r="D43" s="575"/>
      <c r="E43" s="575"/>
      <c r="F43" s="575"/>
      <c r="G43" s="575"/>
    </row>
    <row r="44" spans="1:8" ht="34.5" customHeight="1" x14ac:dyDescent="0.35">
      <c r="A44" s="575" t="s">
        <v>47</v>
      </c>
      <c r="B44" s="575"/>
      <c r="C44" s="575"/>
      <c r="D44" s="575"/>
      <c r="E44" s="575"/>
      <c r="F44" s="575"/>
      <c r="G44" s="57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575" t="s">
        <v>48</v>
      </c>
      <c r="B47" s="575"/>
      <c r="C47" s="575"/>
      <c r="D47" s="575"/>
      <c r="E47" s="575"/>
      <c r="F47" s="575"/>
      <c r="G47" s="575"/>
    </row>
    <row r="48" spans="1:8" ht="33" customHeight="1" x14ac:dyDescent="0.35">
      <c r="A48" s="575" t="s">
        <v>23</v>
      </c>
      <c r="B48" s="575"/>
      <c r="C48" s="575"/>
      <c r="D48" s="575"/>
      <c r="E48" s="575"/>
      <c r="F48" s="575"/>
      <c r="G48" s="575"/>
    </row>
    <row r="49" spans="1:7" ht="33" customHeight="1" x14ac:dyDescent="0.35">
      <c r="A49" s="575" t="s">
        <v>28</v>
      </c>
      <c r="B49" s="575"/>
      <c r="C49" s="575"/>
      <c r="D49" s="575"/>
      <c r="E49" s="575"/>
      <c r="F49" s="575"/>
      <c r="G49" s="575"/>
    </row>
    <row r="50" spans="1:7" ht="66" customHeight="1" x14ac:dyDescent="0.35">
      <c r="A50" s="575" t="s">
        <v>49</v>
      </c>
      <c r="B50" s="575"/>
      <c r="C50" s="575"/>
      <c r="D50" s="575"/>
      <c r="E50" s="575"/>
      <c r="F50" s="575"/>
      <c r="G50" s="575"/>
    </row>
    <row r="51" spans="1:7" ht="36" customHeight="1" x14ac:dyDescent="0.35">
      <c r="A51" s="575" t="s">
        <v>24</v>
      </c>
      <c r="B51" s="575"/>
      <c r="C51" s="575"/>
      <c r="D51" s="575"/>
      <c r="E51" s="575"/>
      <c r="F51" s="575"/>
      <c r="G51" s="575"/>
    </row>
    <row r="52" spans="1:7" ht="48.75" customHeight="1" x14ac:dyDescent="0.35">
      <c r="A52" s="595" t="s">
        <v>29</v>
      </c>
      <c r="B52" s="595"/>
      <c r="C52" s="595"/>
      <c r="D52" s="595"/>
      <c r="E52" s="595"/>
      <c r="F52" s="595"/>
      <c r="G52" s="595"/>
    </row>
    <row r="53" spans="1:7" ht="35.25" customHeight="1" x14ac:dyDescent="0.35">
      <c r="A53" s="575" t="s">
        <v>50</v>
      </c>
      <c r="B53" s="575"/>
      <c r="C53" s="575"/>
      <c r="D53" s="575"/>
      <c r="E53" s="575"/>
      <c r="F53" s="575"/>
      <c r="G53" s="575"/>
    </row>
    <row r="54" spans="1:7" ht="45.75" customHeight="1" x14ac:dyDescent="0.35">
      <c r="A54" s="575" t="s">
        <v>51</v>
      </c>
      <c r="B54" s="575"/>
      <c r="C54" s="575"/>
      <c r="D54" s="575"/>
      <c r="E54" s="575"/>
      <c r="F54" s="575"/>
      <c r="G54" s="575"/>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344D-16CA-4264-875A-1FE37EFACD1D}">
  <sheetPr>
    <tabColor theme="7" tint="0.79998168889431442"/>
  </sheetPr>
  <dimension ref="A1:I54"/>
  <sheetViews>
    <sheetView workbookViewId="0">
      <selection activeCell="K1" sqref="K1"/>
    </sheetView>
  </sheetViews>
  <sheetFormatPr defaultRowHeight="14.5" x14ac:dyDescent="0.35"/>
  <cols>
    <col min="1" max="1" width="15.1796875" customWidth="1"/>
    <col min="2" max="2" width="51.26953125" customWidth="1"/>
    <col min="3" max="3" width="13" customWidth="1"/>
    <col min="4" max="4" width="14.1796875" customWidth="1"/>
    <col min="5" max="5" width="14.54296875" customWidth="1"/>
    <col min="6" max="6" width="12.453125" customWidth="1"/>
    <col min="7" max="7" width="13.1796875" customWidth="1"/>
    <col min="8" max="9" width="0" hidden="1" customWidth="1"/>
  </cols>
  <sheetData>
    <row r="1" spans="1:8" ht="42" customHeight="1" x14ac:dyDescent="0.35">
      <c r="A1" s="530" t="s">
        <v>70</v>
      </c>
      <c r="B1" s="530"/>
      <c r="C1" s="530"/>
      <c r="D1" s="530"/>
      <c r="E1" s="530"/>
      <c r="F1" s="530"/>
      <c r="G1" s="530"/>
    </row>
    <row r="2" spans="1:8" ht="28.5" thickBot="1" x14ac:dyDescent="0.4">
      <c r="A2" s="12" t="s">
        <v>4</v>
      </c>
      <c r="B2" s="53"/>
      <c r="C2" s="54" t="s">
        <v>5</v>
      </c>
      <c r="D2" s="54" t="s">
        <v>1</v>
      </c>
      <c r="E2" s="55" t="s">
        <v>11</v>
      </c>
      <c r="F2" s="54" t="s">
        <v>2</v>
      </c>
      <c r="G2" s="54" t="s">
        <v>3</v>
      </c>
    </row>
    <row r="3" spans="1:8" ht="15" thickBot="1" x14ac:dyDescent="0.4">
      <c r="A3" s="52" t="s">
        <v>17</v>
      </c>
      <c r="B3" s="71" t="s">
        <v>67</v>
      </c>
      <c r="C3" s="72"/>
      <c r="D3" s="73">
        <f>(D10-D9)*D13</f>
        <v>0</v>
      </c>
      <c r="E3" s="73">
        <f t="shared" ref="E3:G3" si="0">(E10-E9)*E13</f>
        <v>0</v>
      </c>
      <c r="F3" s="73">
        <f t="shared" si="0"/>
        <v>0</v>
      </c>
      <c r="G3" s="74">
        <f t="shared" si="0"/>
        <v>0</v>
      </c>
    </row>
    <row r="4" spans="1:8" ht="17.25" customHeight="1" x14ac:dyDescent="0.35">
      <c r="A4" s="589" t="s">
        <v>80</v>
      </c>
      <c r="B4" s="67" t="s">
        <v>13</v>
      </c>
      <c r="C4" s="587" t="s">
        <v>6</v>
      </c>
      <c r="D4" s="68">
        <v>14</v>
      </c>
      <c r="E4" s="69"/>
      <c r="F4" s="68"/>
      <c r="G4" s="70"/>
    </row>
    <row r="5" spans="1:8" x14ac:dyDescent="0.35">
      <c r="A5" s="590"/>
      <c r="B5" s="57" t="s">
        <v>64</v>
      </c>
      <c r="C5" s="587"/>
      <c r="D5" s="19">
        <v>5388</v>
      </c>
      <c r="E5" s="19"/>
      <c r="F5" s="19"/>
      <c r="G5" s="56"/>
    </row>
    <row r="6" spans="1:8" x14ac:dyDescent="0.35">
      <c r="A6" s="590"/>
      <c r="B6" s="57" t="s">
        <v>65</v>
      </c>
      <c r="C6" s="587"/>
      <c r="D6" s="19">
        <f>D5+D7-D8</f>
        <v>5388</v>
      </c>
      <c r="E6" s="19">
        <f t="shared" ref="E6:G6" si="1">E5+E7-E8</f>
        <v>0</v>
      </c>
      <c r="F6" s="19">
        <f t="shared" si="1"/>
        <v>0</v>
      </c>
      <c r="G6" s="56">
        <f t="shared" si="1"/>
        <v>0</v>
      </c>
    </row>
    <row r="7" spans="1:8" ht="16.5" customHeight="1" x14ac:dyDescent="0.35">
      <c r="A7" s="590"/>
      <c r="B7" s="58" t="s">
        <v>60</v>
      </c>
      <c r="C7" s="587"/>
      <c r="D7" s="19">
        <v>0</v>
      </c>
      <c r="E7" s="19"/>
      <c r="F7" s="19"/>
      <c r="G7" s="56"/>
    </row>
    <row r="8" spans="1:8" ht="14.25" customHeight="1" x14ac:dyDescent="0.35">
      <c r="A8" s="590"/>
      <c r="B8" s="58" t="s">
        <v>61</v>
      </c>
      <c r="C8" s="588"/>
      <c r="D8" s="19">
        <v>0</v>
      </c>
      <c r="E8" s="19"/>
      <c r="F8" s="19"/>
      <c r="G8" s="56"/>
    </row>
    <row r="9" spans="1:8" ht="16.5" customHeight="1" x14ac:dyDescent="0.35">
      <c r="A9" s="590"/>
      <c r="B9" s="57" t="s">
        <v>58</v>
      </c>
      <c r="C9" s="584" t="s">
        <v>8</v>
      </c>
      <c r="D9" s="19">
        <v>49186.19</v>
      </c>
      <c r="E9" s="19"/>
      <c r="F9" s="19"/>
      <c r="G9" s="56"/>
    </row>
    <row r="10" spans="1:8" ht="19.5" customHeight="1" x14ac:dyDescent="0.35">
      <c r="A10" s="590"/>
      <c r="B10" s="57" t="s">
        <v>66</v>
      </c>
      <c r="C10" s="585"/>
      <c r="D10" s="19">
        <f>D9+D11-D12</f>
        <v>49186.19</v>
      </c>
      <c r="E10" s="19">
        <f t="shared" ref="E10:G10" si="2">E9+E11-E12</f>
        <v>0</v>
      </c>
      <c r="F10" s="19">
        <f t="shared" si="2"/>
        <v>0</v>
      </c>
      <c r="G10" s="56">
        <f t="shared" si="2"/>
        <v>0</v>
      </c>
      <c r="H10" s="196" t="e">
        <f>#REF!</f>
        <v>#REF!</v>
      </c>
    </row>
    <row r="11" spans="1:8" ht="17.25" customHeight="1" x14ac:dyDescent="0.35">
      <c r="A11" s="590"/>
      <c r="B11" s="59" t="s">
        <v>62</v>
      </c>
      <c r="C11" s="585"/>
      <c r="D11" s="19">
        <v>0</v>
      </c>
      <c r="E11" s="19"/>
      <c r="F11" s="19"/>
      <c r="G11" s="56"/>
    </row>
    <row r="12" spans="1:8" ht="17.25" customHeight="1" x14ac:dyDescent="0.35">
      <c r="A12" s="591"/>
      <c r="B12" s="59" t="s">
        <v>63</v>
      </c>
      <c r="C12" s="586"/>
      <c r="D12" s="19">
        <v>0</v>
      </c>
      <c r="E12" s="19"/>
      <c r="F12" s="19"/>
      <c r="G12" s="56"/>
    </row>
    <row r="13" spans="1:8" ht="30" customHeight="1" thickBot="1" x14ac:dyDescent="0.4">
      <c r="A13" s="78"/>
      <c r="B13" s="60" t="s">
        <v>59</v>
      </c>
      <c r="C13" s="61" t="s">
        <v>9</v>
      </c>
      <c r="D13" s="62">
        <v>1.1426000000000001</v>
      </c>
      <c r="E13" s="62"/>
      <c r="F13" s="62"/>
      <c r="G13" s="63"/>
      <c r="H13" s="197" t="e">
        <f>#REF!</f>
        <v>#REF!</v>
      </c>
    </row>
    <row r="14" spans="1:8" ht="36" customHeight="1" thickBot="1" x14ac:dyDescent="0.4">
      <c r="A14" s="44" t="s">
        <v>18</v>
      </c>
      <c r="B14" s="48" t="s">
        <v>57</v>
      </c>
      <c r="C14" s="49"/>
      <c r="D14" s="50">
        <f>SUM(D16*D23,D17*D24,D18*D25,D19*D26,D20*D27,D21*D28)</f>
        <v>21.297999999999998</v>
      </c>
      <c r="E14" s="50">
        <f t="shared" ref="E14:G14" si="3">SUM(E16*E23,E17*E24,E18*E25,E19*E26,E20*E27,E21*E28)</f>
        <v>0</v>
      </c>
      <c r="F14" s="50">
        <f t="shared" si="3"/>
        <v>0</v>
      </c>
      <c r="G14" s="51">
        <f t="shared" si="3"/>
        <v>0</v>
      </c>
    </row>
    <row r="15" spans="1:8" ht="28.5" x14ac:dyDescent="0.35">
      <c r="A15" s="579" t="s">
        <v>80</v>
      </c>
      <c r="B15" s="45" t="s">
        <v>55</v>
      </c>
      <c r="C15" s="108"/>
      <c r="D15" s="46"/>
      <c r="E15" s="46"/>
      <c r="F15" s="46"/>
      <c r="G15" s="47"/>
    </row>
    <row r="16" spans="1:8" x14ac:dyDescent="0.35">
      <c r="A16" s="580"/>
      <c r="B16" s="38" t="s">
        <v>0</v>
      </c>
      <c r="C16" s="108" t="s">
        <v>35</v>
      </c>
      <c r="D16" s="20">
        <v>1</v>
      </c>
      <c r="E16" s="20"/>
      <c r="F16" s="20"/>
      <c r="G16" s="39"/>
    </row>
    <row r="17" spans="1:9" x14ac:dyDescent="0.35">
      <c r="A17" s="580"/>
      <c r="B17" s="38" t="s">
        <v>14</v>
      </c>
      <c r="C17" s="108"/>
      <c r="D17" s="20"/>
      <c r="E17" s="20"/>
      <c r="F17" s="20"/>
      <c r="G17" s="39"/>
    </row>
    <row r="18" spans="1:9" ht="16.5" customHeight="1" x14ac:dyDescent="0.35">
      <c r="A18" s="580"/>
      <c r="B18" s="40" t="s">
        <v>20</v>
      </c>
      <c r="C18" s="108"/>
      <c r="D18" s="20"/>
      <c r="E18" s="20"/>
      <c r="F18" s="20"/>
      <c r="G18" s="39"/>
    </row>
    <row r="19" spans="1:9" x14ac:dyDescent="0.35">
      <c r="A19" s="580"/>
      <c r="B19" s="38" t="s">
        <v>12</v>
      </c>
      <c r="C19" s="108"/>
      <c r="D19" s="20"/>
      <c r="E19" s="20"/>
      <c r="F19" s="20"/>
      <c r="G19" s="39"/>
    </row>
    <row r="20" spans="1:9" ht="15.75" customHeight="1" x14ac:dyDescent="0.35">
      <c r="A20" s="580"/>
      <c r="B20" s="40" t="s">
        <v>26</v>
      </c>
      <c r="C20" s="108"/>
      <c r="D20" s="20"/>
      <c r="E20" s="20"/>
      <c r="F20" s="20"/>
      <c r="G20" s="39"/>
    </row>
    <row r="21" spans="1:9" ht="15" thickBot="1" x14ac:dyDescent="0.4">
      <c r="A21" s="580"/>
      <c r="B21" s="41" t="s">
        <v>79</v>
      </c>
      <c r="C21" s="109" t="s">
        <v>34</v>
      </c>
      <c r="D21" s="42">
        <v>300</v>
      </c>
      <c r="E21" s="42"/>
      <c r="F21" s="42"/>
      <c r="G21" s="43"/>
    </row>
    <row r="22" spans="1:9" ht="33.75" customHeight="1" x14ac:dyDescent="0.35">
      <c r="A22" s="580"/>
      <c r="B22" s="35" t="s">
        <v>56</v>
      </c>
      <c r="C22" s="576" t="s">
        <v>42</v>
      </c>
      <c r="D22" s="36"/>
      <c r="E22" s="36"/>
      <c r="F22" s="36"/>
      <c r="G22" s="37"/>
    </row>
    <row r="23" spans="1:9" x14ac:dyDescent="0.35">
      <c r="A23" s="580"/>
      <c r="B23" s="38" t="s">
        <v>0</v>
      </c>
      <c r="C23" s="577"/>
      <c r="D23" s="20">
        <v>2.95</v>
      </c>
      <c r="E23" s="20"/>
      <c r="F23" s="20"/>
      <c r="G23" s="39"/>
    </row>
    <row r="24" spans="1:9" x14ac:dyDescent="0.35">
      <c r="A24" s="580"/>
      <c r="B24" s="38" t="s">
        <v>14</v>
      </c>
      <c r="C24" s="577"/>
      <c r="D24" s="20"/>
      <c r="E24" s="20"/>
      <c r="F24" s="20"/>
      <c r="G24" s="39"/>
    </row>
    <row r="25" spans="1:9" ht="18.75" customHeight="1" x14ac:dyDescent="0.35">
      <c r="A25" s="580"/>
      <c r="B25" s="40" t="s">
        <v>20</v>
      </c>
      <c r="C25" s="577"/>
      <c r="D25" s="20"/>
      <c r="E25" s="20"/>
      <c r="F25" s="20"/>
      <c r="G25" s="39"/>
    </row>
    <row r="26" spans="1:9" ht="35.25" customHeight="1" x14ac:dyDescent="0.35">
      <c r="A26" s="580"/>
      <c r="B26" s="40" t="s">
        <v>25</v>
      </c>
      <c r="C26" s="577"/>
      <c r="D26" s="20"/>
      <c r="E26" s="20"/>
      <c r="F26" s="20"/>
      <c r="G26" s="39"/>
    </row>
    <row r="27" spans="1:9" ht="33.75" customHeight="1" x14ac:dyDescent="0.35">
      <c r="A27" s="580"/>
      <c r="B27" s="40" t="s">
        <v>27</v>
      </c>
      <c r="C27" s="577"/>
      <c r="D27" s="20"/>
      <c r="E27" s="20"/>
      <c r="F27" s="20"/>
      <c r="G27" s="39"/>
    </row>
    <row r="28" spans="1:9" ht="15" thickBot="1" x14ac:dyDescent="0.4">
      <c r="A28" s="581"/>
      <c r="B28" s="41" t="s">
        <v>15</v>
      </c>
      <c r="C28" s="578"/>
      <c r="D28" s="42">
        <v>6.1159999999999999E-2</v>
      </c>
      <c r="E28" s="42"/>
      <c r="F28" s="42"/>
      <c r="G28" s="43"/>
    </row>
    <row r="29" spans="1:9" x14ac:dyDescent="0.35">
      <c r="A29" s="64" t="s">
        <v>43</v>
      </c>
      <c r="B29" s="79" t="s">
        <v>69</v>
      </c>
      <c r="C29" s="80"/>
      <c r="D29" s="81">
        <f>((D32/D33)-(D30/D31))*D31</f>
        <v>17842.605663355105</v>
      </c>
      <c r="E29" s="81" t="e">
        <f>((E32/E33)-(E31/#REF!))*#REF!</f>
        <v>#DIV/0!</v>
      </c>
      <c r="F29" s="81" t="e">
        <f t="shared" ref="F29:G29" si="4">((F32/F33)-(F30/F31))*F31</f>
        <v>#DIV/0!</v>
      </c>
      <c r="G29" s="82" t="e">
        <f t="shared" si="4"/>
        <v>#DIV/0!</v>
      </c>
    </row>
    <row r="30" spans="1:9" ht="65.25" customHeight="1" x14ac:dyDescent="0.35">
      <c r="A30" s="582" t="s">
        <v>80</v>
      </c>
      <c r="B30" s="83" t="s">
        <v>52</v>
      </c>
      <c r="C30" s="106" t="s">
        <v>46</v>
      </c>
      <c r="D30" s="32">
        <v>29940.75</v>
      </c>
      <c r="E30" s="110"/>
      <c r="F30" s="28"/>
      <c r="G30" s="84"/>
      <c r="H30" s="196" t="e">
        <f>#REF!</f>
        <v>#REF!</v>
      </c>
    </row>
    <row r="31" spans="1:9" ht="15.75" customHeight="1" x14ac:dyDescent="0.35">
      <c r="A31" s="583"/>
      <c r="B31" s="83" t="s">
        <v>68</v>
      </c>
      <c r="C31" s="106" t="s">
        <v>8</v>
      </c>
      <c r="D31" s="32">
        <v>49186.19</v>
      </c>
      <c r="E31" s="28"/>
      <c r="F31" s="28"/>
      <c r="G31" s="84"/>
      <c r="H31" s="196" t="e">
        <f>#REF!</f>
        <v>#REF!</v>
      </c>
      <c r="I31" t="b">
        <f>D31=D10</f>
        <v>1</v>
      </c>
    </row>
    <row r="32" spans="1:9" ht="56.5" x14ac:dyDescent="0.35">
      <c r="A32" s="582" t="s">
        <v>81</v>
      </c>
      <c r="B32" s="83" t="s">
        <v>53</v>
      </c>
      <c r="C32" s="106" t="s">
        <v>46</v>
      </c>
      <c r="D32" s="32">
        <v>47597.57</v>
      </c>
      <c r="E32" s="28"/>
      <c r="F32" s="28"/>
      <c r="G32" s="84"/>
      <c r="H32" s="196" t="e">
        <f>#REF!</f>
        <v>#REF!</v>
      </c>
    </row>
    <row r="33" spans="1:8" ht="15" thickBot="1" x14ac:dyDescent="0.4">
      <c r="A33" s="583"/>
      <c r="B33" s="85" t="s">
        <v>54</v>
      </c>
      <c r="C33" s="75" t="s">
        <v>8</v>
      </c>
      <c r="D33" s="86">
        <v>48994.95</v>
      </c>
      <c r="E33" s="65"/>
      <c r="F33" s="65"/>
      <c r="G33" s="66"/>
      <c r="H33" s="196" t="e">
        <f>#REF!</f>
        <v>#REF!</v>
      </c>
    </row>
    <row r="34" spans="1:8" x14ac:dyDescent="0.35">
      <c r="A34" s="1"/>
      <c r="B34" s="1"/>
      <c r="C34" s="1"/>
      <c r="D34" s="1"/>
      <c r="E34" s="1"/>
      <c r="F34" s="1"/>
      <c r="G34" s="1"/>
    </row>
    <row r="35" spans="1:8" x14ac:dyDescent="0.35">
      <c r="A35" s="1"/>
      <c r="B35" s="1"/>
      <c r="C35" s="1"/>
      <c r="D35" s="1"/>
      <c r="E35" s="1"/>
      <c r="F35" s="1"/>
      <c r="G35" s="1"/>
    </row>
    <row r="36" spans="1:8" ht="15" thickBot="1" x14ac:dyDescent="0.4">
      <c r="A36" s="1"/>
      <c r="B36" s="93" t="s">
        <v>71</v>
      </c>
      <c r="C36" s="92"/>
      <c r="D36" s="92"/>
      <c r="E36" s="92" t="s">
        <v>78</v>
      </c>
      <c r="F36" s="92"/>
      <c r="G36" s="92"/>
    </row>
    <row r="37" spans="1:8" ht="15" thickTop="1" x14ac:dyDescent="0.35">
      <c r="A37" s="1"/>
      <c r="B37" s="105" t="s">
        <v>77</v>
      </c>
      <c r="C37" s="1"/>
      <c r="D37" s="1"/>
      <c r="E37" s="1"/>
      <c r="F37" s="1"/>
      <c r="G37" s="1"/>
    </row>
    <row r="38" spans="1:8" x14ac:dyDescent="0.35">
      <c r="A38" s="1"/>
      <c r="B38" s="105" t="s">
        <v>76</v>
      </c>
      <c r="C38" s="1"/>
      <c r="D38" s="1"/>
      <c r="E38" s="1"/>
      <c r="F38" s="1"/>
      <c r="G38" s="1"/>
    </row>
    <row r="39" spans="1:8" x14ac:dyDescent="0.35">
      <c r="A39" s="1" t="s">
        <v>10</v>
      </c>
      <c r="B39" s="1"/>
      <c r="C39" s="1"/>
      <c r="D39" s="1"/>
      <c r="E39" s="1"/>
      <c r="F39" s="1"/>
      <c r="G39" s="1"/>
    </row>
    <row r="40" spans="1:8" ht="32.25" customHeight="1" x14ac:dyDescent="0.35">
      <c r="A40" s="575" t="s">
        <v>31</v>
      </c>
      <c r="B40" s="575"/>
      <c r="C40" s="575"/>
      <c r="D40" s="575"/>
      <c r="E40" s="575"/>
      <c r="F40" s="575"/>
      <c r="G40" s="575"/>
    </row>
    <row r="41" spans="1:8" x14ac:dyDescent="0.35">
      <c r="A41" s="15" t="s">
        <v>30</v>
      </c>
      <c r="B41" s="15"/>
      <c r="C41" s="15"/>
      <c r="D41" s="15"/>
      <c r="E41" s="15"/>
      <c r="F41" s="15"/>
      <c r="G41" s="15"/>
    </row>
    <row r="42" spans="1:8" ht="33.75" customHeight="1" x14ac:dyDescent="0.35">
      <c r="A42" s="594" t="s">
        <v>19</v>
      </c>
      <c r="B42" s="594"/>
      <c r="C42" s="594"/>
      <c r="D42" s="594"/>
      <c r="E42" s="594"/>
      <c r="F42" s="594"/>
      <c r="G42" s="594"/>
    </row>
    <row r="43" spans="1:8" ht="30.75" customHeight="1" x14ac:dyDescent="0.35">
      <c r="A43" s="575" t="s">
        <v>22</v>
      </c>
      <c r="B43" s="575"/>
      <c r="C43" s="575"/>
      <c r="D43" s="575"/>
      <c r="E43" s="575"/>
      <c r="F43" s="575"/>
      <c r="G43" s="575"/>
    </row>
    <row r="44" spans="1:8" ht="34.5" customHeight="1" x14ac:dyDescent="0.35">
      <c r="A44" s="575" t="s">
        <v>47</v>
      </c>
      <c r="B44" s="575"/>
      <c r="C44" s="575"/>
      <c r="D44" s="575"/>
      <c r="E44" s="575"/>
      <c r="F44" s="575"/>
      <c r="G44" s="575"/>
    </row>
    <row r="45" spans="1:8" x14ac:dyDescent="0.35">
      <c r="A45" s="15"/>
      <c r="B45" s="15"/>
      <c r="C45" s="15"/>
      <c r="D45" s="15"/>
      <c r="E45" s="15"/>
      <c r="F45" s="15"/>
      <c r="G45" s="15"/>
    </row>
    <row r="46" spans="1:8" x14ac:dyDescent="0.35">
      <c r="A46" s="33" t="s">
        <v>21</v>
      </c>
      <c r="B46" s="15"/>
      <c r="C46" s="15"/>
      <c r="D46" s="15"/>
      <c r="E46" s="15"/>
      <c r="F46" s="15"/>
      <c r="G46" s="15"/>
    </row>
    <row r="47" spans="1:8" ht="36" customHeight="1" x14ac:dyDescent="0.35">
      <c r="A47" s="575" t="s">
        <v>48</v>
      </c>
      <c r="B47" s="575"/>
      <c r="C47" s="575"/>
      <c r="D47" s="575"/>
      <c r="E47" s="575"/>
      <c r="F47" s="575"/>
      <c r="G47" s="575"/>
    </row>
    <row r="48" spans="1:8" ht="33" customHeight="1" x14ac:dyDescent="0.35">
      <c r="A48" s="575" t="s">
        <v>23</v>
      </c>
      <c r="B48" s="575"/>
      <c r="C48" s="575"/>
      <c r="D48" s="575"/>
      <c r="E48" s="575"/>
      <c r="F48" s="575"/>
      <c r="G48" s="575"/>
    </row>
    <row r="49" spans="1:7" ht="33" customHeight="1" x14ac:dyDescent="0.35">
      <c r="A49" s="575" t="s">
        <v>28</v>
      </c>
      <c r="B49" s="575"/>
      <c r="C49" s="575"/>
      <c r="D49" s="575"/>
      <c r="E49" s="575"/>
      <c r="F49" s="575"/>
      <c r="G49" s="575"/>
    </row>
    <row r="50" spans="1:7" ht="66" customHeight="1" x14ac:dyDescent="0.35">
      <c r="A50" s="575" t="s">
        <v>49</v>
      </c>
      <c r="B50" s="575"/>
      <c r="C50" s="575"/>
      <c r="D50" s="575"/>
      <c r="E50" s="575"/>
      <c r="F50" s="575"/>
      <c r="G50" s="575"/>
    </row>
    <row r="51" spans="1:7" ht="36" customHeight="1" x14ac:dyDescent="0.35">
      <c r="A51" s="575" t="s">
        <v>24</v>
      </c>
      <c r="B51" s="575"/>
      <c r="C51" s="575"/>
      <c r="D51" s="575"/>
      <c r="E51" s="575"/>
      <c r="F51" s="575"/>
      <c r="G51" s="575"/>
    </row>
    <row r="52" spans="1:7" ht="48.75" customHeight="1" x14ac:dyDescent="0.35">
      <c r="A52" s="595" t="s">
        <v>29</v>
      </c>
      <c r="B52" s="595"/>
      <c r="C52" s="595"/>
      <c r="D52" s="595"/>
      <c r="E52" s="595"/>
      <c r="F52" s="595"/>
      <c r="G52" s="595"/>
    </row>
    <row r="53" spans="1:7" ht="35.25" customHeight="1" x14ac:dyDescent="0.35">
      <c r="A53" s="575" t="s">
        <v>50</v>
      </c>
      <c r="B53" s="575"/>
      <c r="C53" s="575"/>
      <c r="D53" s="575"/>
      <c r="E53" s="575"/>
      <c r="F53" s="575"/>
      <c r="G53" s="575"/>
    </row>
    <row r="54" spans="1:7" ht="45.75" customHeight="1" x14ac:dyDescent="0.35">
      <c r="A54" s="575" t="s">
        <v>51</v>
      </c>
      <c r="B54" s="575"/>
      <c r="C54" s="575"/>
      <c r="D54" s="575"/>
      <c r="E54" s="575"/>
      <c r="F54" s="575"/>
      <c r="G54" s="575"/>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FC80F2-991C-488D-8267-31A0DC6FAC21}">
  <sheetPr>
    <tabColor theme="7" tint="0.79998168889431442"/>
  </sheetPr>
  <dimension ref="A1:M54"/>
  <sheetViews>
    <sheetView topLeftCell="A7" zoomScale="90" zoomScaleNormal="90" workbookViewId="0">
      <selection activeCell="H1" sqref="H1:H1048576"/>
    </sheetView>
  </sheetViews>
  <sheetFormatPr defaultColWidth="8.7265625" defaultRowHeight="14.5" x14ac:dyDescent="0.35"/>
  <cols>
    <col min="1" max="1" width="15.1796875" style="207" customWidth="1"/>
    <col min="2" max="2" width="51.26953125" style="207" customWidth="1"/>
    <col min="3" max="3" width="13" style="207" customWidth="1"/>
    <col min="4" max="4" width="14.1796875" style="207" customWidth="1"/>
    <col min="5" max="5" width="14.54296875" style="207" customWidth="1"/>
    <col min="6" max="6" width="12.453125" style="207" customWidth="1"/>
    <col min="7" max="7" width="13.1796875" style="207" customWidth="1"/>
    <col min="8" max="8" width="0" style="207" hidden="1" customWidth="1"/>
    <col min="9" max="16384" width="8.7265625" style="207"/>
  </cols>
  <sheetData>
    <row r="1" spans="1:13" ht="42" customHeight="1" x14ac:dyDescent="0.35">
      <c r="A1" s="597" t="s">
        <v>70</v>
      </c>
      <c r="B1" s="597"/>
      <c r="C1" s="597"/>
      <c r="D1" s="597"/>
      <c r="E1" s="597"/>
      <c r="F1" s="597"/>
      <c r="G1" s="597"/>
    </row>
    <row r="2" spans="1:13" ht="28.5" thickBot="1" x14ac:dyDescent="0.4">
      <c r="A2" s="208" t="s">
        <v>4</v>
      </c>
      <c r="B2" s="209"/>
      <c r="C2" s="210" t="s">
        <v>5</v>
      </c>
      <c r="D2" s="210" t="s">
        <v>1</v>
      </c>
      <c r="E2" s="211" t="s">
        <v>11</v>
      </c>
      <c r="F2" s="210" t="s">
        <v>2</v>
      </c>
      <c r="G2" s="210" t="s">
        <v>3</v>
      </c>
    </row>
    <row r="3" spans="1:13" ht="15" thickBot="1" x14ac:dyDescent="0.4">
      <c r="A3" s="212" t="s">
        <v>17</v>
      </c>
      <c r="B3" s="213" t="s">
        <v>67</v>
      </c>
      <c r="C3" s="214"/>
      <c r="D3" s="215">
        <f>(D10-D9)*D13</f>
        <v>0</v>
      </c>
      <c r="E3" s="215">
        <f t="shared" ref="E3:G3" si="0">(E10-E9)*E13</f>
        <v>0</v>
      </c>
      <c r="F3" s="215">
        <f t="shared" si="0"/>
        <v>0</v>
      </c>
      <c r="G3" s="216">
        <f t="shared" si="0"/>
        <v>0</v>
      </c>
    </row>
    <row r="4" spans="1:13" ht="17.25" customHeight="1" x14ac:dyDescent="0.35">
      <c r="A4" s="598" t="s">
        <v>114</v>
      </c>
      <c r="B4" s="217" t="s">
        <v>13</v>
      </c>
      <c r="C4" s="601" t="s">
        <v>6</v>
      </c>
      <c r="D4" s="218">
        <v>14</v>
      </c>
      <c r="E4" s="219"/>
      <c r="F4" s="218"/>
      <c r="G4" s="220"/>
    </row>
    <row r="5" spans="1:13" x14ac:dyDescent="0.35">
      <c r="A5" s="599"/>
      <c r="B5" s="221" t="s">
        <v>64</v>
      </c>
      <c r="C5" s="601"/>
      <c r="D5" s="222">
        <v>5052</v>
      </c>
      <c r="E5" s="222"/>
      <c r="F5" s="222"/>
      <c r="G5" s="223"/>
    </row>
    <row r="6" spans="1:13" x14ac:dyDescent="0.35">
      <c r="A6" s="599"/>
      <c r="B6" s="221" t="s">
        <v>65</v>
      </c>
      <c r="C6" s="601"/>
      <c r="D6" s="222">
        <f>D5+D7-D8</f>
        <v>5032</v>
      </c>
      <c r="E6" s="222">
        <f t="shared" ref="E6:G6" si="1">E5+E7-E8</f>
        <v>0</v>
      </c>
      <c r="F6" s="222">
        <f t="shared" si="1"/>
        <v>0</v>
      </c>
      <c r="G6" s="223">
        <f t="shared" si="1"/>
        <v>0</v>
      </c>
    </row>
    <row r="7" spans="1:13" ht="16.5" customHeight="1" x14ac:dyDescent="0.35">
      <c r="A7" s="599"/>
      <c r="B7" s="224" t="s">
        <v>60</v>
      </c>
      <c r="C7" s="601"/>
      <c r="D7" s="222">
        <v>0</v>
      </c>
      <c r="E7" s="222"/>
      <c r="F7" s="222"/>
      <c r="G7" s="223"/>
      <c r="H7" s="225"/>
      <c r="I7" s="225"/>
      <c r="J7" s="225"/>
      <c r="K7" s="225"/>
      <c r="L7" s="225"/>
      <c r="M7" s="225"/>
    </row>
    <row r="8" spans="1:13" ht="14.25" customHeight="1" x14ac:dyDescent="0.35">
      <c r="A8" s="599"/>
      <c r="B8" s="224" t="s">
        <v>115</v>
      </c>
      <c r="C8" s="602"/>
      <c r="D8" s="222">
        <v>20</v>
      </c>
      <c r="E8" s="222"/>
      <c r="F8" s="222"/>
      <c r="G8" s="223"/>
      <c r="I8" s="226" t="s">
        <v>116</v>
      </c>
      <c r="J8" s="226"/>
      <c r="K8" s="226"/>
      <c r="L8" s="226"/>
      <c r="M8" s="225"/>
    </row>
    <row r="9" spans="1:13" ht="16.5" customHeight="1" x14ac:dyDescent="0.35">
      <c r="A9" s="599"/>
      <c r="B9" s="221" t="s">
        <v>58</v>
      </c>
      <c r="C9" s="603" t="s">
        <v>8</v>
      </c>
      <c r="D9" s="222">
        <v>46130.33</v>
      </c>
      <c r="E9" s="222"/>
      <c r="F9" s="222"/>
      <c r="G9" s="223"/>
    </row>
    <row r="10" spans="1:13" ht="19.5" customHeight="1" x14ac:dyDescent="0.35">
      <c r="A10" s="599"/>
      <c r="B10" s="221" t="s">
        <v>66</v>
      </c>
      <c r="C10" s="604"/>
      <c r="D10" s="222">
        <f>D9+D11-D12</f>
        <v>46130.33</v>
      </c>
      <c r="E10" s="222">
        <f t="shared" ref="E10:G10" si="2">E9+E11-E12</f>
        <v>0</v>
      </c>
      <c r="F10" s="222">
        <f t="shared" si="2"/>
        <v>0</v>
      </c>
      <c r="G10" s="223">
        <f t="shared" si="2"/>
        <v>0</v>
      </c>
      <c r="H10" s="367" t="e">
        <f>#REF!</f>
        <v>#REF!</v>
      </c>
    </row>
    <row r="11" spans="1:13" ht="17.25" customHeight="1" x14ac:dyDescent="0.35">
      <c r="A11" s="599"/>
      <c r="B11" s="227" t="s">
        <v>62</v>
      </c>
      <c r="C11" s="604"/>
      <c r="D11" s="222">
        <v>0</v>
      </c>
      <c r="E11" s="222"/>
      <c r="F11" s="222"/>
      <c r="G11" s="223"/>
    </row>
    <row r="12" spans="1:13" ht="17.25" customHeight="1" x14ac:dyDescent="0.35">
      <c r="A12" s="600"/>
      <c r="B12" s="227" t="s">
        <v>63</v>
      </c>
      <c r="C12" s="605"/>
      <c r="D12" s="222">
        <v>0</v>
      </c>
      <c r="E12" s="222"/>
      <c r="F12" s="222"/>
      <c r="G12" s="223"/>
    </row>
    <row r="13" spans="1:13" ht="30" customHeight="1" thickBot="1" x14ac:dyDescent="0.4">
      <c r="A13" s="228"/>
      <c r="B13" s="229" t="s">
        <v>59</v>
      </c>
      <c r="C13" s="230" t="s">
        <v>9</v>
      </c>
      <c r="D13" s="231">
        <v>1.4814000000000001</v>
      </c>
      <c r="E13" s="231"/>
      <c r="F13" s="231"/>
      <c r="G13" s="232"/>
      <c r="H13" s="368" t="e">
        <f>#REF!</f>
        <v>#REF!</v>
      </c>
    </row>
    <row r="14" spans="1:13" ht="36" customHeight="1" thickBot="1" x14ac:dyDescent="0.4">
      <c r="A14" s="233" t="s">
        <v>18</v>
      </c>
      <c r="B14" s="234" t="s">
        <v>57</v>
      </c>
      <c r="C14" s="235"/>
      <c r="D14" s="236">
        <f>SUM(D16*D23,D17*D24,D18*D25,D19*D26,D20*D27,D21*D28)</f>
        <v>18.540000000000003</v>
      </c>
      <c r="E14" s="236">
        <f t="shared" ref="E14:G14" si="3">SUM(E16*E23,E17*E24,E18*E25,E19*E26,E20*E27,E21*E28)</f>
        <v>0</v>
      </c>
      <c r="F14" s="236">
        <f t="shared" si="3"/>
        <v>0</v>
      </c>
      <c r="G14" s="237">
        <f t="shared" si="3"/>
        <v>0</v>
      </c>
    </row>
    <row r="15" spans="1:13" ht="28.5" x14ac:dyDescent="0.35">
      <c r="A15" s="606" t="s">
        <v>114</v>
      </c>
      <c r="B15" s="238" t="s">
        <v>55</v>
      </c>
      <c r="C15" s="239"/>
      <c r="D15" s="240"/>
      <c r="E15" s="240"/>
      <c r="F15" s="240"/>
      <c r="G15" s="241"/>
    </row>
    <row r="16" spans="1:13" x14ac:dyDescent="0.35">
      <c r="A16" s="607"/>
      <c r="B16" s="242" t="s">
        <v>0</v>
      </c>
      <c r="C16" s="239" t="s">
        <v>35</v>
      </c>
      <c r="D16" s="243">
        <v>1</v>
      </c>
      <c r="E16" s="243"/>
      <c r="F16" s="243"/>
      <c r="G16" s="244"/>
    </row>
    <row r="17" spans="1:8" x14ac:dyDescent="0.35">
      <c r="A17" s="607"/>
      <c r="B17" s="242" t="s">
        <v>117</v>
      </c>
      <c r="C17" s="239" t="s">
        <v>34</v>
      </c>
      <c r="D17" s="243">
        <v>100</v>
      </c>
      <c r="E17" s="243"/>
      <c r="F17" s="243"/>
      <c r="G17" s="244"/>
    </row>
    <row r="18" spans="1:8" ht="16.5" customHeight="1" x14ac:dyDescent="0.35">
      <c r="A18" s="607"/>
      <c r="B18" s="245" t="s">
        <v>20</v>
      </c>
      <c r="C18" s="239"/>
      <c r="D18" s="243"/>
      <c r="E18" s="243"/>
      <c r="F18" s="243"/>
      <c r="G18" s="244"/>
    </row>
    <row r="19" spans="1:8" x14ac:dyDescent="0.35">
      <c r="A19" s="607"/>
      <c r="B19" s="242" t="s">
        <v>12</v>
      </c>
      <c r="C19" s="239"/>
      <c r="D19" s="243"/>
      <c r="E19" s="243"/>
      <c r="F19" s="243"/>
      <c r="G19" s="244"/>
    </row>
    <row r="20" spans="1:8" ht="15.75" customHeight="1" x14ac:dyDescent="0.35">
      <c r="A20" s="607"/>
      <c r="B20" s="245" t="s">
        <v>26</v>
      </c>
      <c r="C20" s="239"/>
      <c r="D20" s="243"/>
      <c r="E20" s="243"/>
      <c r="F20" s="243"/>
      <c r="G20" s="244"/>
    </row>
    <row r="21" spans="1:8" ht="15" thickBot="1" x14ac:dyDescent="0.4">
      <c r="A21" s="607"/>
      <c r="B21" s="246"/>
      <c r="C21" s="247"/>
      <c r="D21" s="248"/>
      <c r="E21" s="248"/>
      <c r="F21" s="248"/>
      <c r="G21" s="249"/>
    </row>
    <row r="22" spans="1:8" ht="33.75" customHeight="1" x14ac:dyDescent="0.35">
      <c r="A22" s="607"/>
      <c r="B22" s="250" t="s">
        <v>56</v>
      </c>
      <c r="C22" s="609" t="s">
        <v>42</v>
      </c>
      <c r="D22" s="251"/>
      <c r="E22" s="251"/>
      <c r="F22" s="251"/>
      <c r="G22" s="252"/>
    </row>
    <row r="23" spans="1:8" x14ac:dyDescent="0.35">
      <c r="A23" s="607"/>
      <c r="B23" s="242" t="s">
        <v>0</v>
      </c>
      <c r="C23" s="610"/>
      <c r="D23" s="243">
        <v>2.95</v>
      </c>
      <c r="E23" s="243"/>
      <c r="F23" s="243"/>
      <c r="G23" s="244"/>
    </row>
    <row r="24" spans="1:8" x14ac:dyDescent="0.35">
      <c r="A24" s="607"/>
      <c r="B24" s="242" t="s">
        <v>117</v>
      </c>
      <c r="C24" s="610"/>
      <c r="D24" s="243">
        <v>0.15590000000000001</v>
      </c>
      <c r="E24" s="243"/>
      <c r="F24" s="243"/>
      <c r="G24" s="244"/>
    </row>
    <row r="25" spans="1:8" ht="18.75" customHeight="1" x14ac:dyDescent="0.35">
      <c r="A25" s="607"/>
      <c r="B25" s="245" t="s">
        <v>20</v>
      </c>
      <c r="C25" s="610"/>
      <c r="D25" s="243"/>
      <c r="E25" s="243"/>
      <c r="F25" s="243"/>
      <c r="G25" s="244"/>
    </row>
    <row r="26" spans="1:8" ht="35.25" customHeight="1" x14ac:dyDescent="0.35">
      <c r="A26" s="607"/>
      <c r="B26" s="245" t="s">
        <v>25</v>
      </c>
      <c r="C26" s="610"/>
      <c r="D26" s="243"/>
      <c r="E26" s="243"/>
      <c r="F26" s="243"/>
      <c r="G26" s="244"/>
    </row>
    <row r="27" spans="1:8" ht="33.75" customHeight="1" x14ac:dyDescent="0.35">
      <c r="A27" s="607"/>
      <c r="B27" s="245" t="s">
        <v>27</v>
      </c>
      <c r="C27" s="610"/>
      <c r="D27" s="243"/>
      <c r="E27" s="243"/>
      <c r="F27" s="243"/>
      <c r="G27" s="244"/>
    </row>
    <row r="28" spans="1:8" ht="15" thickBot="1" x14ac:dyDescent="0.4">
      <c r="A28" s="608"/>
      <c r="B28" s="246" t="s">
        <v>15</v>
      </c>
      <c r="C28" s="611"/>
      <c r="D28" s="248">
        <v>0</v>
      </c>
      <c r="E28" s="248"/>
      <c r="F28" s="248"/>
      <c r="G28" s="249"/>
    </row>
    <row r="29" spans="1:8" x14ac:dyDescent="0.35">
      <c r="A29" s="253" t="s">
        <v>43</v>
      </c>
      <c r="B29" s="254" t="s">
        <v>69</v>
      </c>
      <c r="C29" s="255"/>
      <c r="D29" s="256">
        <f>((D32/D33)-(D30/D31))*D31</f>
        <v>10829.263286778441</v>
      </c>
      <c r="E29" s="256" t="e">
        <f>((E32/E33)-(E31/#REF!))*#REF!</f>
        <v>#DIV/0!</v>
      </c>
      <c r="F29" s="256" t="e">
        <f t="shared" ref="F29:G29" si="4">((F32/F33)-(F30/F31))*F31</f>
        <v>#DIV/0!</v>
      </c>
      <c r="G29" s="257" t="e">
        <f t="shared" si="4"/>
        <v>#DIV/0!</v>
      </c>
    </row>
    <row r="30" spans="1:8" ht="65.25" customHeight="1" x14ac:dyDescent="0.35">
      <c r="A30" s="612" t="s">
        <v>114</v>
      </c>
      <c r="B30" s="258" t="s">
        <v>52</v>
      </c>
      <c r="C30" s="259" t="s">
        <v>46</v>
      </c>
      <c r="D30" s="260">
        <v>26365.46</v>
      </c>
      <c r="E30" s="261"/>
      <c r="F30" s="262"/>
      <c r="G30" s="263"/>
      <c r="H30" s="367" t="e">
        <f>#REF!</f>
        <v>#REF!</v>
      </c>
    </row>
    <row r="31" spans="1:8" ht="15.75" customHeight="1" x14ac:dyDescent="0.35">
      <c r="A31" s="613"/>
      <c r="B31" s="258" t="s">
        <v>68</v>
      </c>
      <c r="C31" s="259" t="s">
        <v>8</v>
      </c>
      <c r="D31" s="260">
        <v>46130.33</v>
      </c>
      <c r="E31" s="262"/>
      <c r="F31" s="262"/>
      <c r="G31" s="263"/>
      <c r="H31" s="367" t="e">
        <f>#REF!</f>
        <v>#REF!</v>
      </c>
    </row>
    <row r="32" spans="1:8" ht="56.5" x14ac:dyDescent="0.35">
      <c r="A32" s="612" t="s">
        <v>118</v>
      </c>
      <c r="B32" s="258" t="s">
        <v>53</v>
      </c>
      <c r="C32" s="259" t="s">
        <v>46</v>
      </c>
      <c r="D32" s="260">
        <v>36306.370000000003</v>
      </c>
      <c r="E32" s="262"/>
      <c r="F32" s="262"/>
      <c r="G32" s="263"/>
      <c r="H32" s="367" t="e">
        <f>#REF!</f>
        <v>#REF!</v>
      </c>
    </row>
    <row r="33" spans="1:8" ht="15" thickBot="1" x14ac:dyDescent="0.4">
      <c r="A33" s="613"/>
      <c r="B33" s="264" t="s">
        <v>54</v>
      </c>
      <c r="C33" s="265" t="s">
        <v>8</v>
      </c>
      <c r="D33" s="266">
        <v>45028.56</v>
      </c>
      <c r="E33" s="267"/>
      <c r="F33" s="267"/>
      <c r="G33" s="268"/>
      <c r="H33" s="367" t="e">
        <f>#REF!</f>
        <v>#REF!</v>
      </c>
    </row>
    <row r="34" spans="1:8" x14ac:dyDescent="0.35">
      <c r="A34" s="269"/>
      <c r="B34" s="269"/>
      <c r="C34" s="269"/>
      <c r="D34" s="269"/>
      <c r="E34" s="269"/>
      <c r="F34" s="269"/>
      <c r="G34" s="269"/>
    </row>
    <row r="35" spans="1:8" x14ac:dyDescent="0.35">
      <c r="A35" s="269"/>
      <c r="B35" s="269"/>
      <c r="C35" s="269"/>
      <c r="D35" s="269"/>
      <c r="E35" s="269"/>
      <c r="F35" s="269"/>
      <c r="G35" s="269"/>
    </row>
    <row r="36" spans="1:8" ht="15" thickBot="1" x14ac:dyDescent="0.4">
      <c r="A36" s="269"/>
      <c r="B36" s="270" t="s">
        <v>71</v>
      </c>
      <c r="C36" s="271"/>
      <c r="D36" s="271"/>
      <c r="E36" s="271" t="s">
        <v>119</v>
      </c>
      <c r="F36" s="271"/>
      <c r="G36" s="271"/>
    </row>
    <row r="37" spans="1:8" ht="15" thickTop="1" x14ac:dyDescent="0.35">
      <c r="A37" s="269"/>
      <c r="B37" s="272" t="s">
        <v>77</v>
      </c>
      <c r="C37" s="269"/>
      <c r="D37" s="269"/>
      <c r="E37" s="269"/>
      <c r="F37" s="269"/>
      <c r="G37" s="269"/>
    </row>
    <row r="38" spans="1:8" x14ac:dyDescent="0.35">
      <c r="A38" s="269"/>
      <c r="B38" s="272" t="s">
        <v>120</v>
      </c>
      <c r="C38" s="269"/>
      <c r="D38" s="269"/>
      <c r="E38" s="269"/>
      <c r="F38" s="269"/>
      <c r="G38" s="269"/>
    </row>
    <row r="39" spans="1:8" x14ac:dyDescent="0.35">
      <c r="A39" s="269" t="s">
        <v>10</v>
      </c>
      <c r="B39" s="269"/>
      <c r="C39" s="269"/>
      <c r="D39" s="269"/>
      <c r="E39" s="269"/>
      <c r="F39" s="269"/>
      <c r="G39" s="269"/>
    </row>
    <row r="40" spans="1:8" ht="32.25" customHeight="1" x14ac:dyDescent="0.35">
      <c r="A40" s="596" t="s">
        <v>31</v>
      </c>
      <c r="B40" s="596"/>
      <c r="C40" s="596"/>
      <c r="D40" s="596"/>
      <c r="E40" s="596"/>
      <c r="F40" s="596"/>
      <c r="G40" s="596"/>
    </row>
    <row r="41" spans="1:8" x14ac:dyDescent="0.35">
      <c r="A41" s="273" t="s">
        <v>30</v>
      </c>
      <c r="B41" s="273"/>
      <c r="C41" s="273"/>
      <c r="D41" s="273"/>
      <c r="E41" s="273"/>
      <c r="F41" s="273"/>
      <c r="G41" s="273"/>
    </row>
    <row r="42" spans="1:8" ht="33.75" customHeight="1" x14ac:dyDescent="0.35">
      <c r="A42" s="614" t="s">
        <v>19</v>
      </c>
      <c r="B42" s="614"/>
      <c r="C42" s="614"/>
      <c r="D42" s="614"/>
      <c r="E42" s="614"/>
      <c r="F42" s="614"/>
      <c r="G42" s="614"/>
    </row>
    <row r="43" spans="1:8" ht="30.75" customHeight="1" x14ac:dyDescent="0.35">
      <c r="A43" s="596" t="s">
        <v>22</v>
      </c>
      <c r="B43" s="596"/>
      <c r="C43" s="596"/>
      <c r="D43" s="596"/>
      <c r="E43" s="596"/>
      <c r="F43" s="596"/>
      <c r="G43" s="596"/>
    </row>
    <row r="44" spans="1:8" ht="34.5" customHeight="1" x14ac:dyDescent="0.35">
      <c r="A44" s="596" t="s">
        <v>47</v>
      </c>
      <c r="B44" s="596"/>
      <c r="C44" s="596"/>
      <c r="D44" s="596"/>
      <c r="E44" s="596"/>
      <c r="F44" s="596"/>
      <c r="G44" s="596"/>
    </row>
    <row r="45" spans="1:8" x14ac:dyDescent="0.35">
      <c r="A45" s="273"/>
      <c r="B45" s="273"/>
      <c r="C45" s="273"/>
      <c r="D45" s="273"/>
      <c r="E45" s="273"/>
      <c r="F45" s="273"/>
      <c r="G45" s="273"/>
    </row>
    <row r="46" spans="1:8" x14ac:dyDescent="0.35">
      <c r="A46" s="274" t="s">
        <v>21</v>
      </c>
      <c r="B46" s="273"/>
      <c r="C46" s="273"/>
      <c r="D46" s="273"/>
      <c r="E46" s="273"/>
      <c r="F46" s="273"/>
      <c r="G46" s="273"/>
    </row>
    <row r="47" spans="1:8" ht="36" customHeight="1" x14ac:dyDescent="0.35">
      <c r="A47" s="596" t="s">
        <v>48</v>
      </c>
      <c r="B47" s="596"/>
      <c r="C47" s="596"/>
      <c r="D47" s="596"/>
      <c r="E47" s="596"/>
      <c r="F47" s="596"/>
      <c r="G47" s="596"/>
    </row>
    <row r="48" spans="1:8" ht="33" customHeight="1" x14ac:dyDescent="0.35">
      <c r="A48" s="596" t="s">
        <v>23</v>
      </c>
      <c r="B48" s="596"/>
      <c r="C48" s="596"/>
      <c r="D48" s="596"/>
      <c r="E48" s="596"/>
      <c r="F48" s="596"/>
      <c r="G48" s="596"/>
    </row>
    <row r="49" spans="1:7" ht="33" customHeight="1" x14ac:dyDescent="0.35">
      <c r="A49" s="596" t="s">
        <v>28</v>
      </c>
      <c r="B49" s="596"/>
      <c r="C49" s="596"/>
      <c r="D49" s="596"/>
      <c r="E49" s="596"/>
      <c r="F49" s="596"/>
      <c r="G49" s="596"/>
    </row>
    <row r="50" spans="1:7" ht="66" customHeight="1" x14ac:dyDescent="0.35">
      <c r="A50" s="596" t="s">
        <v>49</v>
      </c>
      <c r="B50" s="596"/>
      <c r="C50" s="596"/>
      <c r="D50" s="596"/>
      <c r="E50" s="596"/>
      <c r="F50" s="596"/>
      <c r="G50" s="596"/>
    </row>
    <row r="51" spans="1:7" ht="36" customHeight="1" x14ac:dyDescent="0.35">
      <c r="A51" s="596" t="s">
        <v>24</v>
      </c>
      <c r="B51" s="596"/>
      <c r="C51" s="596"/>
      <c r="D51" s="596"/>
      <c r="E51" s="596"/>
      <c r="F51" s="596"/>
      <c r="G51" s="596"/>
    </row>
    <row r="52" spans="1:7" ht="48.75" customHeight="1" x14ac:dyDescent="0.35">
      <c r="A52" s="615" t="s">
        <v>29</v>
      </c>
      <c r="B52" s="615"/>
      <c r="C52" s="615"/>
      <c r="D52" s="615"/>
      <c r="E52" s="615"/>
      <c r="F52" s="615"/>
      <c r="G52" s="615"/>
    </row>
    <row r="53" spans="1:7" ht="35.25" customHeight="1" x14ac:dyDescent="0.35">
      <c r="A53" s="596" t="s">
        <v>50</v>
      </c>
      <c r="B53" s="596"/>
      <c r="C53" s="596"/>
      <c r="D53" s="596"/>
      <c r="E53" s="596"/>
      <c r="F53" s="596"/>
      <c r="G53" s="596"/>
    </row>
    <row r="54" spans="1:7" ht="45.75" customHeight="1" x14ac:dyDescent="0.35">
      <c r="A54" s="596" t="s">
        <v>51</v>
      </c>
      <c r="B54" s="596"/>
      <c r="C54" s="596"/>
      <c r="D54" s="596"/>
      <c r="E54" s="596"/>
      <c r="F54" s="596"/>
      <c r="G54" s="59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8DA18-05A4-40D8-87AB-FE55F447A60A}">
  <sheetPr>
    <tabColor theme="4" tint="0.59999389629810485"/>
  </sheetPr>
  <dimension ref="A1:G54"/>
  <sheetViews>
    <sheetView tabSelected="1" workbookViewId="0">
      <selection activeCell="I2" sqref="I2"/>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17" t="s">
        <v>121</v>
      </c>
      <c r="B1" s="617"/>
      <c r="C1" s="617"/>
      <c r="D1" s="617"/>
      <c r="E1" s="617"/>
      <c r="F1" s="617"/>
      <c r="G1" s="617"/>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18" t="s">
        <v>122</v>
      </c>
      <c r="B4" s="381" t="s">
        <v>13</v>
      </c>
      <c r="C4" s="621" t="s">
        <v>6</v>
      </c>
      <c r="D4" s="382">
        <v>14</v>
      </c>
      <c r="E4" s="383"/>
      <c r="F4" s="382"/>
      <c r="G4" s="384"/>
    </row>
    <row r="5" spans="1:7" x14ac:dyDescent="0.35">
      <c r="A5" s="619"/>
      <c r="B5" s="385" t="s">
        <v>64</v>
      </c>
      <c r="C5" s="621"/>
      <c r="D5" s="386">
        <v>5300</v>
      </c>
      <c r="E5" s="386"/>
      <c r="F5" s="386"/>
      <c r="G5" s="387"/>
    </row>
    <row r="6" spans="1:7" x14ac:dyDescent="0.35">
      <c r="A6" s="619"/>
      <c r="B6" s="385" t="s">
        <v>65</v>
      </c>
      <c r="C6" s="621"/>
      <c r="D6" s="386">
        <f>D5+D7-D8</f>
        <v>5300</v>
      </c>
      <c r="E6" s="386">
        <f t="shared" ref="E6:G6" si="1">E5+E7-E8</f>
        <v>0</v>
      </c>
      <c r="F6" s="386">
        <f t="shared" si="1"/>
        <v>0</v>
      </c>
      <c r="G6" s="387">
        <f t="shared" si="1"/>
        <v>0</v>
      </c>
    </row>
    <row r="7" spans="1:7" ht="16.5" customHeight="1" x14ac:dyDescent="0.35">
      <c r="A7" s="619"/>
      <c r="B7" s="388" t="s">
        <v>60</v>
      </c>
      <c r="C7" s="621"/>
      <c r="D7" s="386">
        <v>0</v>
      </c>
      <c r="E7" s="386"/>
      <c r="F7" s="386"/>
      <c r="G7" s="387"/>
    </row>
    <row r="8" spans="1:7" ht="14.25" customHeight="1" x14ac:dyDescent="0.35">
      <c r="A8" s="619"/>
      <c r="B8" s="388" t="s">
        <v>123</v>
      </c>
      <c r="C8" s="622"/>
      <c r="D8" s="386">
        <v>0</v>
      </c>
      <c r="E8" s="386"/>
      <c r="F8" s="386"/>
      <c r="G8" s="387"/>
    </row>
    <row r="9" spans="1:7" ht="16.5" customHeight="1" x14ac:dyDescent="0.35">
      <c r="A9" s="619"/>
      <c r="B9" s="385" t="s">
        <v>58</v>
      </c>
      <c r="C9" s="623" t="s">
        <v>8</v>
      </c>
      <c r="D9" s="386">
        <v>48585.29</v>
      </c>
      <c r="E9" s="386"/>
      <c r="F9" s="386"/>
      <c r="G9" s="387"/>
    </row>
    <row r="10" spans="1:7" ht="19.5" customHeight="1" x14ac:dyDescent="0.35">
      <c r="A10" s="619"/>
      <c r="B10" s="385" t="s">
        <v>66</v>
      </c>
      <c r="C10" s="624"/>
      <c r="D10" s="386">
        <f>D9+D11-D12</f>
        <v>48585.29</v>
      </c>
      <c r="E10" s="386">
        <f t="shared" ref="E10:G10" si="2">E9+E11-E12</f>
        <v>0</v>
      </c>
      <c r="F10" s="386">
        <f t="shared" si="2"/>
        <v>0</v>
      </c>
      <c r="G10" s="387">
        <f t="shared" si="2"/>
        <v>0</v>
      </c>
    </row>
    <row r="11" spans="1:7" ht="17.25" customHeight="1" x14ac:dyDescent="0.35">
      <c r="A11" s="619"/>
      <c r="B11" s="389" t="s">
        <v>62</v>
      </c>
      <c r="C11" s="624"/>
      <c r="D11" s="386">
        <v>0</v>
      </c>
      <c r="E11" s="386"/>
      <c r="F11" s="386"/>
      <c r="G11" s="387"/>
    </row>
    <row r="12" spans="1:7" ht="17.25" customHeight="1" x14ac:dyDescent="0.35">
      <c r="A12" s="620"/>
      <c r="B12" s="389" t="s">
        <v>63</v>
      </c>
      <c r="C12" s="625"/>
      <c r="D12" s="386">
        <v>0</v>
      </c>
      <c r="E12" s="386"/>
      <c r="F12" s="386"/>
      <c r="G12" s="387"/>
    </row>
    <row r="13" spans="1:7" ht="30" customHeight="1" thickBot="1" x14ac:dyDescent="0.4">
      <c r="A13" s="390"/>
      <c r="B13" s="391" t="s">
        <v>59</v>
      </c>
      <c r="C13" s="392" t="s">
        <v>9</v>
      </c>
      <c r="D13" s="393">
        <v>1.1656</v>
      </c>
      <c r="E13" s="393"/>
      <c r="F13" s="393"/>
      <c r="G13" s="394"/>
    </row>
    <row r="14" spans="1:7" ht="36" customHeight="1" thickBot="1" x14ac:dyDescent="0.4">
      <c r="A14" s="395" t="s">
        <v>18</v>
      </c>
      <c r="B14" s="396" t="s">
        <v>57</v>
      </c>
      <c r="C14" s="397"/>
      <c r="D14" s="398">
        <f>SUM(D16*D23,D17*D24,D18*D25,D19*D26,D20*D27,D21*D28)</f>
        <v>44.57</v>
      </c>
      <c r="E14" s="399">
        <f t="shared" ref="E14:G14" si="3">SUM(E16*E23,E17*E24,E18*E25,E19*E26,E20*E27,E21*E28)</f>
        <v>0</v>
      </c>
      <c r="F14" s="399">
        <f t="shared" si="3"/>
        <v>0</v>
      </c>
      <c r="G14" s="400">
        <f t="shared" si="3"/>
        <v>0</v>
      </c>
    </row>
    <row r="15" spans="1:7" ht="28.5" x14ac:dyDescent="0.35">
      <c r="A15" s="626" t="s">
        <v>122</v>
      </c>
      <c r="B15" s="401" t="s">
        <v>55</v>
      </c>
      <c r="C15" s="402"/>
      <c r="D15" s="403"/>
      <c r="E15" s="403"/>
      <c r="F15" s="403"/>
      <c r="G15" s="404"/>
    </row>
    <row r="16" spans="1:7" x14ac:dyDescent="0.35">
      <c r="A16" s="627"/>
      <c r="B16" s="405" t="s">
        <v>0</v>
      </c>
      <c r="C16" s="402" t="s">
        <v>35</v>
      </c>
      <c r="D16" s="406">
        <v>3</v>
      </c>
      <c r="E16" s="406"/>
      <c r="F16" s="406"/>
      <c r="G16" s="407"/>
    </row>
    <row r="17" spans="1:7" x14ac:dyDescent="0.35">
      <c r="A17" s="627"/>
      <c r="B17" s="405" t="s">
        <v>117</v>
      </c>
      <c r="C17" s="402" t="s">
        <v>34</v>
      </c>
      <c r="D17" s="406">
        <v>100</v>
      </c>
      <c r="E17" s="406"/>
      <c r="F17" s="406"/>
      <c r="G17" s="407"/>
    </row>
    <row r="18" spans="1:7" ht="16.5" customHeight="1" x14ac:dyDescent="0.35">
      <c r="A18" s="627"/>
      <c r="B18" s="408" t="s">
        <v>20</v>
      </c>
      <c r="C18" s="402"/>
      <c r="D18" s="406"/>
      <c r="E18" s="406"/>
      <c r="F18" s="406"/>
      <c r="G18" s="407"/>
    </row>
    <row r="19" spans="1:7" x14ac:dyDescent="0.35">
      <c r="A19" s="627"/>
      <c r="B19" s="405" t="s">
        <v>12</v>
      </c>
      <c r="C19" s="402"/>
      <c r="D19" s="406"/>
      <c r="E19" s="406"/>
      <c r="F19" s="406"/>
      <c r="G19" s="407"/>
    </row>
    <row r="20" spans="1:7" ht="15.75" customHeight="1" x14ac:dyDescent="0.35">
      <c r="A20" s="627"/>
      <c r="B20" s="408" t="s">
        <v>26</v>
      </c>
      <c r="C20" s="402"/>
      <c r="D20" s="406"/>
      <c r="E20" s="406"/>
      <c r="F20" s="406"/>
      <c r="G20" s="407"/>
    </row>
    <row r="21" spans="1:7" ht="15" thickBot="1" x14ac:dyDescent="0.4">
      <c r="A21" s="627"/>
      <c r="B21" s="409" t="s">
        <v>124</v>
      </c>
      <c r="C21" s="410" t="s">
        <v>34</v>
      </c>
      <c r="D21" s="411">
        <v>5</v>
      </c>
      <c r="E21" s="411"/>
      <c r="F21" s="411"/>
      <c r="G21" s="412"/>
    </row>
    <row r="22" spans="1:7" ht="33.75" customHeight="1" x14ac:dyDescent="0.35">
      <c r="A22" s="627"/>
      <c r="B22" s="413" t="s">
        <v>56</v>
      </c>
      <c r="C22" s="629" t="s">
        <v>42</v>
      </c>
      <c r="D22" s="414"/>
      <c r="E22" s="414"/>
      <c r="F22" s="414"/>
      <c r="G22" s="415"/>
    </row>
    <row r="23" spans="1:7" x14ac:dyDescent="0.35">
      <c r="A23" s="627"/>
      <c r="B23" s="405" t="s">
        <v>0</v>
      </c>
      <c r="C23" s="630"/>
      <c r="D23" s="406">
        <v>2.95</v>
      </c>
      <c r="E23" s="406"/>
      <c r="F23" s="406"/>
      <c r="G23" s="407"/>
    </row>
    <row r="24" spans="1:7" x14ac:dyDescent="0.35">
      <c r="A24" s="627"/>
      <c r="B24" s="405" t="s">
        <v>117</v>
      </c>
      <c r="C24" s="630"/>
      <c r="D24" s="416">
        <v>0.27210000000000001</v>
      </c>
      <c r="E24" s="406"/>
      <c r="F24" s="406"/>
      <c r="G24" s="407"/>
    </row>
    <row r="25" spans="1:7" ht="18.75" customHeight="1" x14ac:dyDescent="0.35">
      <c r="A25" s="627"/>
      <c r="B25" s="408" t="s">
        <v>20</v>
      </c>
      <c r="C25" s="630"/>
      <c r="D25" s="406"/>
      <c r="E25" s="406"/>
      <c r="F25" s="406"/>
      <c r="G25" s="407"/>
    </row>
    <row r="26" spans="1:7" ht="35.25" customHeight="1" x14ac:dyDescent="0.35">
      <c r="A26" s="627"/>
      <c r="B26" s="408" t="s">
        <v>25</v>
      </c>
      <c r="C26" s="630"/>
      <c r="D26" s="406"/>
      <c r="E26" s="406"/>
      <c r="F26" s="406"/>
      <c r="G26" s="407"/>
    </row>
    <row r="27" spans="1:7" ht="33.75" customHeight="1" x14ac:dyDescent="0.35">
      <c r="A27" s="627"/>
      <c r="B27" s="408" t="s">
        <v>27</v>
      </c>
      <c r="C27" s="630"/>
      <c r="D27" s="406"/>
      <c r="E27" s="406"/>
      <c r="F27" s="406"/>
      <c r="G27" s="407"/>
    </row>
    <row r="28" spans="1:7" ht="15" thickBot="1" x14ac:dyDescent="0.4">
      <c r="A28" s="628"/>
      <c r="B28" s="409" t="s">
        <v>125</v>
      </c>
      <c r="C28" s="631"/>
      <c r="D28" s="411">
        <v>1.702</v>
      </c>
      <c r="E28" s="411"/>
      <c r="F28" s="411"/>
      <c r="G28" s="412"/>
    </row>
    <row r="29" spans="1:7" x14ac:dyDescent="0.35">
      <c r="A29" s="417" t="s">
        <v>43</v>
      </c>
      <c r="B29" s="418" t="s">
        <v>69</v>
      </c>
      <c r="C29" s="419"/>
      <c r="D29" s="420">
        <f>((D32/D33)-(D30/D31))*D31</f>
        <v>9634.9421965660531</v>
      </c>
      <c r="E29" s="420" t="e">
        <f>((E32/E33)-(E31/#REF!))*#REF!</f>
        <v>#DIV/0!</v>
      </c>
      <c r="F29" s="420" t="e">
        <f t="shared" ref="F29:G29" si="4">((F32/F33)-(F30/F31))*F31</f>
        <v>#DIV/0!</v>
      </c>
      <c r="G29" s="421" t="e">
        <f t="shared" si="4"/>
        <v>#DIV/0!</v>
      </c>
    </row>
    <row r="30" spans="1:7" ht="65.25" customHeight="1" x14ac:dyDescent="0.35">
      <c r="A30" s="632" t="s">
        <v>122</v>
      </c>
      <c r="B30" s="422" t="s">
        <v>52</v>
      </c>
      <c r="C30" s="423" t="s">
        <v>46</v>
      </c>
      <c r="D30" s="424">
        <v>28045.27</v>
      </c>
      <c r="E30" s="425"/>
      <c r="F30" s="426"/>
      <c r="G30" s="427"/>
    </row>
    <row r="31" spans="1:7" ht="15.75" customHeight="1" x14ac:dyDescent="0.35">
      <c r="A31" s="633"/>
      <c r="B31" s="422" t="s">
        <v>68</v>
      </c>
      <c r="C31" s="423" t="s">
        <v>8</v>
      </c>
      <c r="D31" s="424">
        <v>48585.29</v>
      </c>
      <c r="E31" s="426"/>
      <c r="F31" s="426"/>
      <c r="G31" s="427"/>
    </row>
    <row r="32" spans="1:7" ht="56.5" x14ac:dyDescent="0.35">
      <c r="A32" s="632" t="s">
        <v>126</v>
      </c>
      <c r="B32" s="422" t="s">
        <v>53</v>
      </c>
      <c r="C32" s="423" t="s">
        <v>46</v>
      </c>
      <c r="D32" s="424">
        <v>37428.26</v>
      </c>
      <c r="E32" s="426"/>
      <c r="F32" s="426"/>
      <c r="G32" s="427"/>
    </row>
    <row r="33" spans="1:7" ht="15" thickBot="1" x14ac:dyDescent="0.4">
      <c r="A33" s="633"/>
      <c r="B33" s="428" t="s">
        <v>54</v>
      </c>
      <c r="C33" s="429" t="s">
        <v>8</v>
      </c>
      <c r="D33" s="430">
        <v>48260.42</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127</v>
      </c>
      <c r="F36" s="435"/>
      <c r="G36" s="435"/>
    </row>
    <row r="37" spans="1:7" ht="15" thickTop="1" x14ac:dyDescent="0.35">
      <c r="A37" s="433"/>
      <c r="B37" s="436" t="s">
        <v>77</v>
      </c>
      <c r="C37" s="433"/>
      <c r="D37" s="433"/>
      <c r="E37" s="433"/>
      <c r="F37" s="433"/>
      <c r="G37" s="433"/>
    </row>
    <row r="38" spans="1:7" x14ac:dyDescent="0.35">
      <c r="A38" s="433"/>
      <c r="B38" s="436" t="s">
        <v>128</v>
      </c>
      <c r="C38" s="433"/>
      <c r="D38" s="433"/>
      <c r="E38" s="433"/>
      <c r="F38" s="433"/>
      <c r="G38" s="433"/>
    </row>
    <row r="39" spans="1:7" x14ac:dyDescent="0.35">
      <c r="A39" s="433" t="s">
        <v>10</v>
      </c>
      <c r="B39" s="433"/>
      <c r="C39" s="433"/>
      <c r="D39" s="433"/>
      <c r="E39" s="433"/>
      <c r="F39" s="433"/>
      <c r="G39" s="433"/>
    </row>
    <row r="40" spans="1:7" ht="32.25" customHeight="1" x14ac:dyDescent="0.35">
      <c r="A40" s="616" t="s">
        <v>31</v>
      </c>
      <c r="B40" s="616"/>
      <c r="C40" s="616"/>
      <c r="D40" s="616"/>
      <c r="E40" s="616"/>
      <c r="F40" s="616"/>
      <c r="G40" s="616"/>
    </row>
    <row r="41" spans="1:7" x14ac:dyDescent="0.35">
      <c r="A41" s="437" t="s">
        <v>30</v>
      </c>
      <c r="B41" s="437"/>
      <c r="C41" s="437"/>
      <c r="D41" s="437"/>
      <c r="E41" s="437"/>
      <c r="F41" s="437"/>
      <c r="G41" s="437"/>
    </row>
    <row r="42" spans="1:7" ht="33.75" customHeight="1" x14ac:dyDescent="0.35">
      <c r="A42" s="634" t="s">
        <v>19</v>
      </c>
      <c r="B42" s="634"/>
      <c r="C42" s="634"/>
      <c r="D42" s="634"/>
      <c r="E42" s="634"/>
      <c r="F42" s="634"/>
      <c r="G42" s="634"/>
    </row>
    <row r="43" spans="1:7" ht="30.75" customHeight="1" x14ac:dyDescent="0.35">
      <c r="A43" s="616" t="s">
        <v>22</v>
      </c>
      <c r="B43" s="616"/>
      <c r="C43" s="616"/>
      <c r="D43" s="616"/>
      <c r="E43" s="616"/>
      <c r="F43" s="616"/>
      <c r="G43" s="616"/>
    </row>
    <row r="44" spans="1:7" ht="34.5" customHeight="1" x14ac:dyDescent="0.35">
      <c r="A44" s="616" t="s">
        <v>47</v>
      </c>
      <c r="B44" s="616"/>
      <c r="C44" s="616"/>
      <c r="D44" s="616"/>
      <c r="E44" s="616"/>
      <c r="F44" s="616"/>
      <c r="G44" s="616"/>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16" t="s">
        <v>48</v>
      </c>
      <c r="B47" s="616"/>
      <c r="C47" s="616"/>
      <c r="D47" s="616"/>
      <c r="E47" s="616"/>
      <c r="F47" s="616"/>
      <c r="G47" s="616"/>
    </row>
    <row r="48" spans="1:7" ht="33" customHeight="1" x14ac:dyDescent="0.35">
      <c r="A48" s="616" t="s">
        <v>23</v>
      </c>
      <c r="B48" s="616"/>
      <c r="C48" s="616"/>
      <c r="D48" s="616"/>
      <c r="E48" s="616"/>
      <c r="F48" s="616"/>
      <c r="G48" s="616"/>
    </row>
    <row r="49" spans="1:7" ht="33" customHeight="1" x14ac:dyDescent="0.35">
      <c r="A49" s="616" t="s">
        <v>28</v>
      </c>
      <c r="B49" s="616"/>
      <c r="C49" s="616"/>
      <c r="D49" s="616"/>
      <c r="E49" s="616"/>
      <c r="F49" s="616"/>
      <c r="G49" s="616"/>
    </row>
    <row r="50" spans="1:7" ht="66" customHeight="1" x14ac:dyDescent="0.35">
      <c r="A50" s="616" t="s">
        <v>49</v>
      </c>
      <c r="B50" s="616"/>
      <c r="C50" s="616"/>
      <c r="D50" s="616"/>
      <c r="E50" s="616"/>
      <c r="F50" s="616"/>
      <c r="G50" s="616"/>
    </row>
    <row r="51" spans="1:7" ht="36" customHeight="1" x14ac:dyDescent="0.35">
      <c r="A51" s="616" t="s">
        <v>24</v>
      </c>
      <c r="B51" s="616"/>
      <c r="C51" s="616"/>
      <c r="D51" s="616"/>
      <c r="E51" s="616"/>
      <c r="F51" s="616"/>
      <c r="G51" s="616"/>
    </row>
    <row r="52" spans="1:7" ht="48.75" customHeight="1" x14ac:dyDescent="0.35">
      <c r="A52" s="635" t="s">
        <v>29</v>
      </c>
      <c r="B52" s="635"/>
      <c r="C52" s="635"/>
      <c r="D52" s="635"/>
      <c r="E52" s="635"/>
      <c r="F52" s="635"/>
      <c r="G52" s="635"/>
    </row>
    <row r="53" spans="1:7" ht="35.25" customHeight="1" x14ac:dyDescent="0.35">
      <c r="A53" s="616" t="s">
        <v>50</v>
      </c>
      <c r="B53" s="616"/>
      <c r="C53" s="616"/>
      <c r="D53" s="616"/>
      <c r="E53" s="616"/>
      <c r="F53" s="616"/>
      <c r="G53" s="616"/>
    </row>
    <row r="54" spans="1:7" ht="45.75" customHeight="1" x14ac:dyDescent="0.35">
      <c r="A54" s="616" t="s">
        <v>51</v>
      </c>
      <c r="B54" s="616"/>
      <c r="C54" s="616"/>
      <c r="D54" s="616"/>
      <c r="E54" s="616"/>
      <c r="F54" s="616"/>
      <c r="G54" s="61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17" right="0.17" top="0.24" bottom="0.31" header="0.24" footer="0.39"/>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C193A-CD1B-4191-AC2F-1D169CF1AD1C}">
  <sheetPr>
    <tabColor theme="4" tint="0.59999389629810485"/>
  </sheetPr>
  <dimension ref="A1:G54"/>
  <sheetViews>
    <sheetView workbookViewId="0">
      <selection activeCell="J8" sqref="J8"/>
    </sheetView>
  </sheetViews>
  <sheetFormatPr defaultColWidth="9.1796875" defaultRowHeight="14.5" x14ac:dyDescent="0.35"/>
  <cols>
    <col min="1" max="1" width="15.1796875" style="371" customWidth="1"/>
    <col min="2" max="2" width="51.26953125" style="371" customWidth="1"/>
    <col min="3" max="3" width="13" style="371" customWidth="1"/>
    <col min="4" max="4" width="14.1796875" style="371" customWidth="1"/>
    <col min="5" max="5" width="14.54296875" style="371" customWidth="1"/>
    <col min="6" max="6" width="12.453125" style="371" customWidth="1"/>
    <col min="7" max="7" width="13.1796875" style="371" customWidth="1"/>
    <col min="8" max="16384" width="9.1796875" style="371"/>
  </cols>
  <sheetData>
    <row r="1" spans="1:7" ht="42" customHeight="1" x14ac:dyDescent="0.35">
      <c r="A1" s="617" t="s">
        <v>70</v>
      </c>
      <c r="B1" s="617"/>
      <c r="C1" s="617"/>
      <c r="D1" s="617"/>
      <c r="E1" s="617"/>
      <c r="F1" s="617"/>
      <c r="G1" s="617"/>
    </row>
    <row r="2" spans="1:7" ht="28.5" thickBot="1" x14ac:dyDescent="0.4">
      <c r="A2" s="372" t="s">
        <v>4</v>
      </c>
      <c r="B2" s="373"/>
      <c r="C2" s="374" t="s">
        <v>5</v>
      </c>
      <c r="D2" s="374" t="s">
        <v>1</v>
      </c>
      <c r="E2" s="375" t="s">
        <v>11</v>
      </c>
      <c r="F2" s="374" t="s">
        <v>2</v>
      </c>
      <c r="G2" s="374" t="s">
        <v>3</v>
      </c>
    </row>
    <row r="3" spans="1:7" ht="15" thickBot="1" x14ac:dyDescent="0.4">
      <c r="A3" s="376" t="s">
        <v>17</v>
      </c>
      <c r="B3" s="377" t="s">
        <v>67</v>
      </c>
      <c r="C3" s="378"/>
      <c r="D3" s="379">
        <f>(D10-D9)*D13</f>
        <v>0</v>
      </c>
      <c r="E3" s="379">
        <f t="shared" ref="E3:G3" si="0">(E10-E9)*E13</f>
        <v>0</v>
      </c>
      <c r="F3" s="379">
        <f t="shared" si="0"/>
        <v>0</v>
      </c>
      <c r="G3" s="380">
        <f t="shared" si="0"/>
        <v>0</v>
      </c>
    </row>
    <row r="4" spans="1:7" ht="17.25" customHeight="1" x14ac:dyDescent="0.35">
      <c r="A4" s="618" t="s">
        <v>129</v>
      </c>
      <c r="B4" s="381" t="s">
        <v>13</v>
      </c>
      <c r="C4" s="621" t="s">
        <v>6</v>
      </c>
      <c r="D4" s="382">
        <v>14</v>
      </c>
      <c r="E4" s="383"/>
      <c r="F4" s="382"/>
      <c r="G4" s="384"/>
    </row>
    <row r="5" spans="1:7" x14ac:dyDescent="0.35">
      <c r="A5" s="619"/>
      <c r="B5" s="385" t="s">
        <v>64</v>
      </c>
      <c r="C5" s="621"/>
      <c r="D5" s="386">
        <v>5296</v>
      </c>
      <c r="E5" s="386"/>
      <c r="F5" s="386"/>
      <c r="G5" s="387"/>
    </row>
    <row r="6" spans="1:7" x14ac:dyDescent="0.35">
      <c r="A6" s="619"/>
      <c r="B6" s="385" t="s">
        <v>65</v>
      </c>
      <c r="C6" s="621"/>
      <c r="D6" s="386">
        <f>D5+D7-D8</f>
        <v>5296</v>
      </c>
      <c r="E6" s="386">
        <f t="shared" ref="E6:G6" si="1">E5+E7-E8</f>
        <v>0</v>
      </c>
      <c r="F6" s="386">
        <f t="shared" si="1"/>
        <v>0</v>
      </c>
      <c r="G6" s="387">
        <f t="shared" si="1"/>
        <v>0</v>
      </c>
    </row>
    <row r="7" spans="1:7" ht="16.5" customHeight="1" x14ac:dyDescent="0.35">
      <c r="A7" s="619"/>
      <c r="B7" s="388" t="s">
        <v>60</v>
      </c>
      <c r="C7" s="621"/>
      <c r="D7" s="386">
        <v>0</v>
      </c>
      <c r="E7" s="386"/>
      <c r="F7" s="386"/>
      <c r="G7" s="387"/>
    </row>
    <row r="8" spans="1:7" ht="14.25" customHeight="1" x14ac:dyDescent="0.35">
      <c r="A8" s="619"/>
      <c r="B8" s="388" t="s">
        <v>123</v>
      </c>
      <c r="C8" s="622"/>
      <c r="D8" s="386">
        <v>0</v>
      </c>
      <c r="E8" s="386"/>
      <c r="F8" s="386"/>
      <c r="G8" s="387"/>
    </row>
    <row r="9" spans="1:7" ht="16.5" customHeight="1" x14ac:dyDescent="0.35">
      <c r="A9" s="619"/>
      <c r="B9" s="385" t="s">
        <v>58</v>
      </c>
      <c r="C9" s="623" t="s">
        <v>8</v>
      </c>
      <c r="D9" s="386">
        <v>48546.61</v>
      </c>
      <c r="E9" s="386"/>
      <c r="F9" s="386"/>
      <c r="G9" s="387"/>
    </row>
    <row r="10" spans="1:7" ht="19.5" customHeight="1" x14ac:dyDescent="0.35">
      <c r="A10" s="619"/>
      <c r="B10" s="385" t="s">
        <v>66</v>
      </c>
      <c r="C10" s="624"/>
      <c r="D10" s="386">
        <f>D9+D11-D12</f>
        <v>48546.61</v>
      </c>
      <c r="E10" s="386">
        <f t="shared" ref="E10:G10" si="2">E9+E11-E12</f>
        <v>0</v>
      </c>
      <c r="F10" s="386">
        <f t="shared" si="2"/>
        <v>0</v>
      </c>
      <c r="G10" s="387">
        <f t="shared" si="2"/>
        <v>0</v>
      </c>
    </row>
    <row r="11" spans="1:7" ht="17.25" customHeight="1" x14ac:dyDescent="0.35">
      <c r="A11" s="619"/>
      <c r="B11" s="389" t="s">
        <v>62</v>
      </c>
      <c r="C11" s="624"/>
      <c r="D11" s="386">
        <v>0</v>
      </c>
      <c r="E11" s="386"/>
      <c r="F11" s="386"/>
      <c r="G11" s="387"/>
    </row>
    <row r="12" spans="1:7" ht="17.25" customHeight="1" x14ac:dyDescent="0.35">
      <c r="A12" s="620"/>
      <c r="B12" s="389" t="s">
        <v>63</v>
      </c>
      <c r="C12" s="625"/>
      <c r="D12" s="386">
        <v>0</v>
      </c>
      <c r="E12" s="386"/>
      <c r="F12" s="386"/>
      <c r="G12" s="387"/>
    </row>
    <row r="13" spans="1:7" ht="30" customHeight="1" thickBot="1" x14ac:dyDescent="0.4">
      <c r="A13" s="390"/>
      <c r="B13" s="391" t="s">
        <v>59</v>
      </c>
      <c r="C13" s="392" t="s">
        <v>9</v>
      </c>
      <c r="D13" s="393">
        <v>1.5903</v>
      </c>
      <c r="E13" s="393"/>
      <c r="F13" s="393"/>
      <c r="G13" s="394"/>
    </row>
    <row r="14" spans="1:7" ht="36" customHeight="1" thickBot="1" x14ac:dyDescent="0.4">
      <c r="A14" s="395" t="s">
        <v>18</v>
      </c>
      <c r="B14" s="396" t="s">
        <v>57</v>
      </c>
      <c r="C14" s="397"/>
      <c r="D14" s="399">
        <f>SUM(D16*D23,D17*D24,D18*D25,D19*D26,D20*D27,D21*D28)</f>
        <v>38.980000000000004</v>
      </c>
      <c r="E14" s="399">
        <f t="shared" ref="E14:G14" si="3">SUM(E16*E23,E17*E24,E18*E25,E19*E26,E20*E27,E21*E28)</f>
        <v>0</v>
      </c>
      <c r="F14" s="399">
        <f t="shared" si="3"/>
        <v>0</v>
      </c>
      <c r="G14" s="400">
        <f t="shared" si="3"/>
        <v>0</v>
      </c>
    </row>
    <row r="15" spans="1:7" ht="28.5" x14ac:dyDescent="0.35">
      <c r="A15" s="626" t="s">
        <v>129</v>
      </c>
      <c r="B15" s="401" t="s">
        <v>55</v>
      </c>
      <c r="C15" s="402"/>
      <c r="D15" s="403"/>
      <c r="E15" s="403"/>
      <c r="F15" s="403"/>
      <c r="G15" s="404"/>
    </row>
    <row r="16" spans="1:7" x14ac:dyDescent="0.35">
      <c r="A16" s="627"/>
      <c r="B16" s="405" t="s">
        <v>0</v>
      </c>
      <c r="C16" s="402" t="s">
        <v>35</v>
      </c>
      <c r="D16" s="406">
        <v>3</v>
      </c>
      <c r="E16" s="406"/>
      <c r="F16" s="406"/>
      <c r="G16" s="407"/>
    </row>
    <row r="17" spans="1:7" x14ac:dyDescent="0.35">
      <c r="A17" s="627"/>
      <c r="B17" s="405" t="s">
        <v>117</v>
      </c>
      <c r="C17" s="402" t="s">
        <v>34</v>
      </c>
      <c r="D17" s="406">
        <v>50</v>
      </c>
      <c r="E17" s="406"/>
      <c r="F17" s="406"/>
      <c r="G17" s="407"/>
    </row>
    <row r="18" spans="1:7" ht="16.5" customHeight="1" x14ac:dyDescent="0.35">
      <c r="A18" s="627"/>
      <c r="B18" s="408" t="s">
        <v>20</v>
      </c>
      <c r="C18" s="402"/>
      <c r="D18" s="406"/>
      <c r="E18" s="406"/>
      <c r="F18" s="406"/>
      <c r="G18" s="407"/>
    </row>
    <row r="19" spans="1:7" x14ac:dyDescent="0.35">
      <c r="A19" s="627"/>
      <c r="B19" s="405" t="s">
        <v>12</v>
      </c>
      <c r="C19" s="402"/>
      <c r="D19" s="406"/>
      <c r="E19" s="406"/>
      <c r="F19" s="406"/>
      <c r="G19" s="407"/>
    </row>
    <row r="20" spans="1:7" ht="15.75" customHeight="1" x14ac:dyDescent="0.35">
      <c r="A20" s="627"/>
      <c r="B20" s="408" t="s">
        <v>26</v>
      </c>
      <c r="C20" s="402" t="s">
        <v>35</v>
      </c>
      <c r="D20" s="406">
        <v>5</v>
      </c>
      <c r="E20" s="406"/>
      <c r="F20" s="406"/>
      <c r="G20" s="407"/>
    </row>
    <row r="21" spans="1:7" ht="15" thickBot="1" x14ac:dyDescent="0.4">
      <c r="A21" s="627"/>
      <c r="B21" s="409" t="s">
        <v>130</v>
      </c>
      <c r="C21" s="410"/>
      <c r="D21" s="411">
        <v>0</v>
      </c>
      <c r="E21" s="411"/>
      <c r="F21" s="411"/>
      <c r="G21" s="412"/>
    </row>
    <row r="22" spans="1:7" ht="33.75" customHeight="1" x14ac:dyDescent="0.35">
      <c r="A22" s="627"/>
      <c r="B22" s="413" t="s">
        <v>56</v>
      </c>
      <c r="C22" s="629" t="s">
        <v>42</v>
      </c>
      <c r="D22" s="414"/>
      <c r="E22" s="414"/>
      <c r="F22" s="414"/>
      <c r="G22" s="415"/>
    </row>
    <row r="23" spans="1:7" x14ac:dyDescent="0.35">
      <c r="A23" s="627"/>
      <c r="B23" s="405" t="s">
        <v>0</v>
      </c>
      <c r="C23" s="630"/>
      <c r="D23" s="406">
        <v>2.95</v>
      </c>
      <c r="E23" s="406"/>
      <c r="F23" s="406"/>
      <c r="G23" s="407"/>
    </row>
    <row r="24" spans="1:7" x14ac:dyDescent="0.35">
      <c r="A24" s="627"/>
      <c r="B24" s="405" t="s">
        <v>117</v>
      </c>
      <c r="C24" s="630"/>
      <c r="D24" s="406">
        <v>0.27200000000000002</v>
      </c>
      <c r="E24" s="406"/>
      <c r="F24" s="406"/>
      <c r="G24" s="407"/>
    </row>
    <row r="25" spans="1:7" ht="18.75" customHeight="1" x14ac:dyDescent="0.35">
      <c r="A25" s="627"/>
      <c r="B25" s="408" t="s">
        <v>20</v>
      </c>
      <c r="C25" s="630"/>
      <c r="D25" s="406"/>
      <c r="E25" s="406"/>
      <c r="F25" s="406"/>
      <c r="G25" s="407"/>
    </row>
    <row r="26" spans="1:7" ht="35.25" customHeight="1" x14ac:dyDescent="0.35">
      <c r="A26" s="627"/>
      <c r="B26" s="408" t="s">
        <v>25</v>
      </c>
      <c r="C26" s="630"/>
      <c r="D26" s="406"/>
      <c r="E26" s="406"/>
      <c r="F26" s="406"/>
      <c r="G26" s="407"/>
    </row>
    <row r="27" spans="1:7" ht="33.75" customHeight="1" x14ac:dyDescent="0.35">
      <c r="A27" s="627"/>
      <c r="B27" s="408" t="s">
        <v>27</v>
      </c>
      <c r="C27" s="630"/>
      <c r="D27" s="406">
        <v>3.306</v>
      </c>
      <c r="E27" s="406"/>
      <c r="F27" s="406"/>
      <c r="G27" s="407"/>
    </row>
    <row r="28" spans="1:7" ht="15" thickBot="1" x14ac:dyDescent="0.4">
      <c r="A28" s="628"/>
      <c r="B28" s="409" t="s">
        <v>131</v>
      </c>
      <c r="C28" s="631"/>
      <c r="D28" s="411">
        <v>0</v>
      </c>
      <c r="E28" s="411"/>
      <c r="F28" s="411"/>
      <c r="G28" s="412"/>
    </row>
    <row r="29" spans="1:7" x14ac:dyDescent="0.35">
      <c r="A29" s="417" t="s">
        <v>43</v>
      </c>
      <c r="B29" s="418" t="s">
        <v>69</v>
      </c>
      <c r="C29" s="419"/>
      <c r="D29" s="420">
        <f>((D32/D33)-(D30/D31))*D31</f>
        <v>7704.8178267925541</v>
      </c>
      <c r="E29" s="420" t="e">
        <f>((E32/E33)-(E31/#REF!))*#REF!</f>
        <v>#DIV/0!</v>
      </c>
      <c r="F29" s="420" t="e">
        <f t="shared" ref="F29:G29" si="4">((F32/F33)-(F30/F31))*F31</f>
        <v>#DIV/0!</v>
      </c>
      <c r="G29" s="421" t="e">
        <f t="shared" si="4"/>
        <v>#DIV/0!</v>
      </c>
    </row>
    <row r="30" spans="1:7" ht="65.25" customHeight="1" x14ac:dyDescent="0.35">
      <c r="A30" s="632" t="s">
        <v>129</v>
      </c>
      <c r="B30" s="422" t="s">
        <v>52</v>
      </c>
      <c r="C30" s="423" t="s">
        <v>46</v>
      </c>
      <c r="D30" s="424">
        <v>30162.04</v>
      </c>
      <c r="E30" s="425"/>
      <c r="F30" s="426"/>
      <c r="G30" s="427"/>
    </row>
    <row r="31" spans="1:7" ht="15.75" customHeight="1" x14ac:dyDescent="0.35">
      <c r="A31" s="633"/>
      <c r="B31" s="422" t="s">
        <v>68</v>
      </c>
      <c r="C31" s="423" t="s">
        <v>8</v>
      </c>
      <c r="D31" s="424">
        <v>48546.61</v>
      </c>
      <c r="E31" s="426"/>
      <c r="F31" s="426"/>
      <c r="G31" s="427"/>
    </row>
    <row r="32" spans="1:7" ht="56.5" x14ac:dyDescent="0.35">
      <c r="A32" s="632" t="s">
        <v>132</v>
      </c>
      <c r="B32" s="422" t="s">
        <v>53</v>
      </c>
      <c r="C32" s="423" t="s">
        <v>46</v>
      </c>
      <c r="D32" s="424">
        <v>37306.67</v>
      </c>
      <c r="E32" s="426"/>
      <c r="F32" s="426"/>
      <c r="G32" s="427"/>
    </row>
    <row r="33" spans="1:7" ht="15" thickBot="1" x14ac:dyDescent="0.4">
      <c r="A33" s="633"/>
      <c r="B33" s="428" t="s">
        <v>54</v>
      </c>
      <c r="C33" s="429" t="s">
        <v>8</v>
      </c>
      <c r="D33" s="430">
        <v>47828.43</v>
      </c>
      <c r="E33" s="431"/>
      <c r="F33" s="431"/>
      <c r="G33" s="432"/>
    </row>
    <row r="34" spans="1:7" x14ac:dyDescent="0.35">
      <c r="A34" s="433"/>
      <c r="B34" s="433"/>
      <c r="C34" s="433"/>
      <c r="D34" s="433"/>
      <c r="E34" s="433"/>
      <c r="F34" s="433"/>
      <c r="G34" s="433"/>
    </row>
    <row r="35" spans="1:7" x14ac:dyDescent="0.35">
      <c r="A35" s="433"/>
      <c r="B35" s="433"/>
      <c r="C35" s="433"/>
      <c r="D35" s="433"/>
      <c r="E35" s="433"/>
      <c r="F35" s="433"/>
      <c r="G35" s="433"/>
    </row>
    <row r="36" spans="1:7" ht="15" thickBot="1" x14ac:dyDescent="0.4">
      <c r="A36" s="433"/>
      <c r="B36" s="434" t="s">
        <v>71</v>
      </c>
      <c r="C36" s="435"/>
      <c r="D36" s="435"/>
      <c r="E36" s="435" t="s">
        <v>133</v>
      </c>
      <c r="F36" s="435"/>
      <c r="G36" s="435"/>
    </row>
    <row r="37" spans="1:7" ht="15" thickTop="1" x14ac:dyDescent="0.35">
      <c r="A37" s="433"/>
      <c r="B37" s="436" t="s">
        <v>77</v>
      </c>
      <c r="C37" s="433"/>
      <c r="D37" s="433"/>
      <c r="E37" s="433"/>
      <c r="F37" s="433"/>
      <c r="G37" s="433"/>
    </row>
    <row r="38" spans="1:7" x14ac:dyDescent="0.35">
      <c r="A38" s="433"/>
      <c r="B38" s="436" t="s">
        <v>134</v>
      </c>
      <c r="C38" s="433"/>
      <c r="D38" s="433"/>
      <c r="E38" s="433"/>
      <c r="F38" s="433"/>
      <c r="G38" s="433"/>
    </row>
    <row r="39" spans="1:7" x14ac:dyDescent="0.35">
      <c r="A39" s="433" t="s">
        <v>10</v>
      </c>
      <c r="B39" s="433"/>
      <c r="C39" s="433"/>
      <c r="D39" s="433"/>
      <c r="E39" s="433"/>
      <c r="F39" s="433"/>
      <c r="G39" s="433"/>
    </row>
    <row r="40" spans="1:7" ht="32.25" customHeight="1" x14ac:dyDescent="0.35">
      <c r="A40" s="616" t="s">
        <v>31</v>
      </c>
      <c r="B40" s="616"/>
      <c r="C40" s="616"/>
      <c r="D40" s="616"/>
      <c r="E40" s="616"/>
      <c r="F40" s="616"/>
      <c r="G40" s="616"/>
    </row>
    <row r="41" spans="1:7" x14ac:dyDescent="0.35">
      <c r="A41" s="437" t="s">
        <v>30</v>
      </c>
      <c r="B41" s="437"/>
      <c r="C41" s="437"/>
      <c r="D41" s="437"/>
      <c r="E41" s="437"/>
      <c r="F41" s="437"/>
      <c r="G41" s="437"/>
    </row>
    <row r="42" spans="1:7" ht="33.75" customHeight="1" x14ac:dyDescent="0.35">
      <c r="A42" s="634" t="s">
        <v>19</v>
      </c>
      <c r="B42" s="634"/>
      <c r="C42" s="634"/>
      <c r="D42" s="634"/>
      <c r="E42" s="634"/>
      <c r="F42" s="634"/>
      <c r="G42" s="634"/>
    </row>
    <row r="43" spans="1:7" ht="30.75" customHeight="1" x14ac:dyDescent="0.35">
      <c r="A43" s="616" t="s">
        <v>22</v>
      </c>
      <c r="B43" s="616"/>
      <c r="C43" s="616"/>
      <c r="D43" s="616"/>
      <c r="E43" s="616"/>
      <c r="F43" s="616"/>
      <c r="G43" s="616"/>
    </row>
    <row r="44" spans="1:7" ht="34.5" customHeight="1" x14ac:dyDescent="0.35">
      <c r="A44" s="616" t="s">
        <v>47</v>
      </c>
      <c r="B44" s="616"/>
      <c r="C44" s="616"/>
      <c r="D44" s="616"/>
      <c r="E44" s="616"/>
      <c r="F44" s="616"/>
      <c r="G44" s="616"/>
    </row>
    <row r="45" spans="1:7" x14ac:dyDescent="0.35">
      <c r="A45" s="437"/>
      <c r="B45" s="437"/>
      <c r="C45" s="437"/>
      <c r="D45" s="437"/>
      <c r="E45" s="437"/>
      <c r="F45" s="437"/>
      <c r="G45" s="437"/>
    </row>
    <row r="46" spans="1:7" x14ac:dyDescent="0.35">
      <c r="A46" s="438" t="s">
        <v>21</v>
      </c>
      <c r="B46" s="437"/>
      <c r="C46" s="437"/>
      <c r="D46" s="437"/>
      <c r="E46" s="437"/>
      <c r="F46" s="437"/>
      <c r="G46" s="437"/>
    </row>
    <row r="47" spans="1:7" ht="36" customHeight="1" x14ac:dyDescent="0.35">
      <c r="A47" s="616" t="s">
        <v>48</v>
      </c>
      <c r="B47" s="616"/>
      <c r="C47" s="616"/>
      <c r="D47" s="616"/>
      <c r="E47" s="616"/>
      <c r="F47" s="616"/>
      <c r="G47" s="616"/>
    </row>
    <row r="48" spans="1:7" ht="33" customHeight="1" x14ac:dyDescent="0.35">
      <c r="A48" s="616" t="s">
        <v>23</v>
      </c>
      <c r="B48" s="616"/>
      <c r="C48" s="616"/>
      <c r="D48" s="616"/>
      <c r="E48" s="616"/>
      <c r="F48" s="616"/>
      <c r="G48" s="616"/>
    </row>
    <row r="49" spans="1:7" ht="33" customHeight="1" x14ac:dyDescent="0.35">
      <c r="A49" s="616" t="s">
        <v>28</v>
      </c>
      <c r="B49" s="616"/>
      <c r="C49" s="616"/>
      <c r="D49" s="616"/>
      <c r="E49" s="616"/>
      <c r="F49" s="616"/>
      <c r="G49" s="616"/>
    </row>
    <row r="50" spans="1:7" ht="66" customHeight="1" x14ac:dyDescent="0.35">
      <c r="A50" s="616" t="s">
        <v>49</v>
      </c>
      <c r="B50" s="616"/>
      <c r="C50" s="616"/>
      <c r="D50" s="616"/>
      <c r="E50" s="616"/>
      <c r="F50" s="616"/>
      <c r="G50" s="616"/>
    </row>
    <row r="51" spans="1:7" ht="36" customHeight="1" x14ac:dyDescent="0.35">
      <c r="A51" s="616" t="s">
        <v>24</v>
      </c>
      <c r="B51" s="616"/>
      <c r="C51" s="616"/>
      <c r="D51" s="616"/>
      <c r="E51" s="616"/>
      <c r="F51" s="616"/>
      <c r="G51" s="616"/>
    </row>
    <row r="52" spans="1:7" ht="48.75" customHeight="1" x14ac:dyDescent="0.35">
      <c r="A52" s="635" t="s">
        <v>29</v>
      </c>
      <c r="B52" s="635"/>
      <c r="C52" s="635"/>
      <c r="D52" s="635"/>
      <c r="E52" s="635"/>
      <c r="F52" s="635"/>
      <c r="G52" s="635"/>
    </row>
    <row r="53" spans="1:7" ht="35.25" customHeight="1" x14ac:dyDescent="0.35">
      <c r="A53" s="616" t="s">
        <v>50</v>
      </c>
      <c r="B53" s="616"/>
      <c r="C53" s="616"/>
      <c r="D53" s="616"/>
      <c r="E53" s="616"/>
      <c r="F53" s="616"/>
      <c r="G53" s="616"/>
    </row>
    <row r="54" spans="1:7" ht="45.75" customHeight="1" x14ac:dyDescent="0.35">
      <c r="A54" s="616" t="s">
        <v>51</v>
      </c>
      <c r="B54" s="616"/>
      <c r="C54" s="616"/>
      <c r="D54" s="616"/>
      <c r="E54" s="616"/>
      <c r="F54" s="616"/>
      <c r="G54" s="616"/>
    </row>
  </sheetData>
  <mergeCells count="20">
    <mergeCell ref="A53:G53"/>
    <mergeCell ref="A54:G54"/>
    <mergeCell ref="A47:G47"/>
    <mergeCell ref="A48:G48"/>
    <mergeCell ref="A49:G49"/>
    <mergeCell ref="A50:G50"/>
    <mergeCell ref="A51:G51"/>
    <mergeCell ref="A52:G52"/>
    <mergeCell ref="A44:G44"/>
    <mergeCell ref="A1:G1"/>
    <mergeCell ref="A4:A12"/>
    <mergeCell ref="C4:C8"/>
    <mergeCell ref="C9:C12"/>
    <mergeCell ref="A15:A28"/>
    <mergeCell ref="C22:C28"/>
    <mergeCell ref="A30:A31"/>
    <mergeCell ref="A32:A33"/>
    <mergeCell ref="A40:G40"/>
    <mergeCell ref="A42:G42"/>
    <mergeCell ref="A43:G43"/>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piemērs</vt:lpstr>
      <vt:lpstr>marts_pirm</vt:lpstr>
      <vt:lpstr>marts_koriģetais</vt:lpstr>
      <vt:lpstr>marts</vt:lpstr>
      <vt:lpstr>aprīlis</vt:lpstr>
      <vt:lpstr>maijs</vt:lpstr>
      <vt:lpstr>jūnijs</vt:lpstr>
      <vt:lpstr>jūlijs_prec</vt:lpstr>
      <vt:lpstr>augusts</vt:lpstr>
      <vt:lpstr>septembris</vt:lpstr>
      <vt:lpstr>oktobris</vt:lpstr>
      <vt:lpstr>novembris</vt:lpstr>
      <vt:lpstr>decembris</vt:lpstr>
      <vt:lpstr>PIVOT_atskaite</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2021-08-06T10:52:10Z</cp:lastPrinted>
  <dcterms:created xsi:type="dcterms:W3CDTF">2021-03-26T09:43:50Z</dcterms:created>
  <dcterms:modified xsi:type="dcterms:W3CDTF">2022-03-09T07:23:01Z</dcterms:modified>
</cp:coreProperties>
</file>